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0 - VRN" sheetId="2" r:id="rId2"/>
    <sheet name="01 - Komunikace" sheetId="3" r:id="rId3"/>
    <sheet name="02 - Odvodnění" sheetId="4" r:id="rId4"/>
    <sheet name="03 - Sanace zemní pláně" sheetId="5" r:id="rId5"/>
    <sheet name="Pokyny pro vyplnění" sheetId="6" r:id="rId6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'00 - VRN'!$C$85:$K$115</definedName>
    <definedName name="_xlnm.Print_Area" localSheetId="1">'00 - VRN'!$C$4:$J$39,'00 - VRN'!$C$45:$J$67,'00 - VRN'!$C$73:$K$115</definedName>
    <definedName name="_xlnm.Print_Titles" localSheetId="1">'00 - VRN'!$85:$85</definedName>
    <definedName name="_xlnm._FilterDatabase" localSheetId="2" hidden="1">'01 - Komunikace'!$C$86:$K$401</definedName>
    <definedName name="_xlnm.Print_Area" localSheetId="2">'01 - Komunikace'!$C$4:$J$39,'01 - Komunikace'!$C$45:$J$68,'01 - Komunikace'!$C$74:$K$401</definedName>
    <definedName name="_xlnm.Print_Titles" localSheetId="2">'01 - Komunikace'!$86:$86</definedName>
    <definedName name="_xlnm._FilterDatabase" localSheetId="3" hidden="1">'02 - Odvodnění'!$C$85:$K$607</definedName>
    <definedName name="_xlnm.Print_Area" localSheetId="3">'02 - Odvodnění'!$C$4:$J$39,'02 - Odvodnění'!$C$45:$J$67,'02 - Odvodnění'!$C$73:$K$607</definedName>
    <definedName name="_xlnm.Print_Titles" localSheetId="3">'02 - Odvodnění'!$85:$85</definedName>
    <definedName name="_xlnm._FilterDatabase" localSheetId="4" hidden="1">'03 - Sanace zemní pláně'!$C$84:$K$142</definedName>
    <definedName name="_xlnm.Print_Area" localSheetId="4">'03 - Sanace zemní pláně'!$C$4:$J$39,'03 - Sanace zemní pláně'!$C$45:$J$66,'03 - Sanace zemní pláně'!$C$72:$K$142</definedName>
    <definedName name="_xlnm.Print_Titles" localSheetId="4">'03 - Sanace zemní pláně'!$84:$84</definedName>
    <definedName name="_xlnm.Print_Area" localSheetId="5">'Pokyny pro vyplnění'!$B$2:$K$71,'Pokyny pro vyplnění'!$B$74:$K$118,'Pokyny pro vyplnění'!$B$121:$K$190,'Pokyny pro vyplnění'!$B$198:$K$218</definedName>
  </definedNames>
  <calcPr/>
</workbook>
</file>

<file path=xl/calcChain.xml><?xml version="1.0" encoding="utf-8"?>
<calcChain xmlns="http://schemas.openxmlformats.org/spreadsheetml/2006/main">
  <c i="5" r="J37"/>
  <c r="J36"/>
  <c i="1" r="AY58"/>
  <c i="5" r="J35"/>
  <c i="1" r="AX58"/>
  <c i="5" r="BI141"/>
  <c r="BH141"/>
  <c r="BG141"/>
  <c r="BF141"/>
  <c r="T141"/>
  <c r="T140"/>
  <c r="R141"/>
  <c r="R140"/>
  <c r="P141"/>
  <c r="P140"/>
  <c r="BK141"/>
  <c r="BK140"/>
  <c r="J140"/>
  <c r="J141"/>
  <c r="BE141"/>
  <c r="J65"/>
  <c r="BI135"/>
  <c r="BH135"/>
  <c r="BG135"/>
  <c r="BF135"/>
  <c r="T135"/>
  <c r="R135"/>
  <c r="P135"/>
  <c r="BK135"/>
  <c r="J135"/>
  <c r="BE135"/>
  <c r="BI132"/>
  <c r="BH132"/>
  <c r="BG132"/>
  <c r="BF132"/>
  <c r="T132"/>
  <c r="R132"/>
  <c r="P132"/>
  <c r="BK132"/>
  <c r="J132"/>
  <c r="BE132"/>
  <c r="BI127"/>
  <c r="BH127"/>
  <c r="BG127"/>
  <c r="BF127"/>
  <c r="T127"/>
  <c r="T126"/>
  <c r="R127"/>
  <c r="R126"/>
  <c r="P127"/>
  <c r="P126"/>
  <c r="BK127"/>
  <c r="BK126"/>
  <c r="J126"/>
  <c r="J127"/>
  <c r="BE127"/>
  <c r="J64"/>
  <c r="BI121"/>
  <c r="BH121"/>
  <c r="BG121"/>
  <c r="BF121"/>
  <c r="T121"/>
  <c r="R121"/>
  <c r="P121"/>
  <c r="BK121"/>
  <c r="J121"/>
  <c r="BE121"/>
  <c r="BI116"/>
  <c r="BH116"/>
  <c r="BG116"/>
  <c r="BF116"/>
  <c r="T116"/>
  <c r="T115"/>
  <c r="R116"/>
  <c r="R115"/>
  <c r="P116"/>
  <c r="P115"/>
  <c r="BK116"/>
  <c r="BK115"/>
  <c r="J115"/>
  <c r="J116"/>
  <c r="BE116"/>
  <c r="J63"/>
  <c r="BI110"/>
  <c r="BH110"/>
  <c r="BG110"/>
  <c r="BF110"/>
  <c r="T110"/>
  <c r="T109"/>
  <c r="R110"/>
  <c r="R109"/>
  <c r="P110"/>
  <c r="P109"/>
  <c r="BK110"/>
  <c r="BK109"/>
  <c r="J109"/>
  <c r="J110"/>
  <c r="BE110"/>
  <c r="J62"/>
  <c r="BI104"/>
  <c r="BH104"/>
  <c r="BG104"/>
  <c r="BF104"/>
  <c r="T104"/>
  <c r="R104"/>
  <c r="P104"/>
  <c r="BK104"/>
  <c r="J104"/>
  <c r="BE104"/>
  <c r="BI101"/>
  <c r="BH101"/>
  <c r="BG101"/>
  <c r="BF101"/>
  <c r="T101"/>
  <c r="R101"/>
  <c r="P101"/>
  <c r="BK101"/>
  <c r="J101"/>
  <c r="BE101"/>
  <c r="BI96"/>
  <c r="BH96"/>
  <c r="BG96"/>
  <c r="BF96"/>
  <c r="T96"/>
  <c r="R96"/>
  <c r="P96"/>
  <c r="BK96"/>
  <c r="J96"/>
  <c r="BE96"/>
  <c r="BI93"/>
  <c r="BH93"/>
  <c r="BG93"/>
  <c r="BF93"/>
  <c r="T93"/>
  <c r="R93"/>
  <c r="P93"/>
  <c r="BK93"/>
  <c r="J93"/>
  <c r="BE93"/>
  <c r="BI88"/>
  <c r="F37"/>
  <c i="1" r="BD58"/>
  <c i="5" r="BH88"/>
  <c r="F36"/>
  <c i="1" r="BC58"/>
  <c i="5" r="BG88"/>
  <c r="F35"/>
  <c i="1" r="BB58"/>
  <c i="5" r="BF88"/>
  <c r="J34"/>
  <c i="1" r="AW58"/>
  <c i="5" r="F34"/>
  <c i="1" r="BA58"/>
  <c i="5" r="T88"/>
  <c r="T87"/>
  <c r="T86"/>
  <c r="T85"/>
  <c r="R88"/>
  <c r="R87"/>
  <c r="R86"/>
  <c r="R85"/>
  <c r="P88"/>
  <c r="P87"/>
  <c r="P86"/>
  <c r="P85"/>
  <c i="1" r="AU58"/>
  <c i="5" r="BK88"/>
  <c r="BK87"/>
  <c r="J87"/>
  <c r="BK86"/>
  <c r="J86"/>
  <c r="BK85"/>
  <c r="J85"/>
  <c r="J59"/>
  <c r="J30"/>
  <c i="1" r="AG58"/>
  <c i="5" r="J88"/>
  <c r="BE88"/>
  <c r="J33"/>
  <c i="1" r="AV58"/>
  <c i="5" r="F33"/>
  <c i="1" r="AZ58"/>
  <c i="5" r="J61"/>
  <c r="J60"/>
  <c r="J82"/>
  <c r="J81"/>
  <c r="F81"/>
  <c r="F79"/>
  <c r="E77"/>
  <c r="J55"/>
  <c r="J54"/>
  <c r="F54"/>
  <c r="F52"/>
  <c r="E50"/>
  <c r="J39"/>
  <c r="J18"/>
  <c r="E18"/>
  <c r="F82"/>
  <c r="F55"/>
  <c r="J17"/>
  <c r="J12"/>
  <c r="J79"/>
  <c r="J52"/>
  <c r="E7"/>
  <c r="E75"/>
  <c r="E48"/>
  <c i="4" r="J37"/>
  <c r="J36"/>
  <c i="1" r="AY57"/>
  <c i="4" r="J35"/>
  <c i="1" r="AX57"/>
  <c i="4" r="BI606"/>
  <c r="BH606"/>
  <c r="BG606"/>
  <c r="BF606"/>
  <c r="T606"/>
  <c r="T605"/>
  <c r="R606"/>
  <c r="R605"/>
  <c r="P606"/>
  <c r="P605"/>
  <c r="BK606"/>
  <c r="BK605"/>
  <c r="J605"/>
  <c r="J606"/>
  <c r="BE606"/>
  <c r="J66"/>
  <c r="BI587"/>
  <c r="BH587"/>
  <c r="BG587"/>
  <c r="BF587"/>
  <c r="T587"/>
  <c r="R587"/>
  <c r="P587"/>
  <c r="BK587"/>
  <c r="J587"/>
  <c r="BE587"/>
  <c r="BI581"/>
  <c r="BH581"/>
  <c r="BG581"/>
  <c r="BF581"/>
  <c r="T581"/>
  <c r="R581"/>
  <c r="P581"/>
  <c r="BK581"/>
  <c r="J581"/>
  <c r="BE581"/>
  <c r="BI549"/>
  <c r="BH549"/>
  <c r="BG549"/>
  <c r="BF549"/>
  <c r="T549"/>
  <c r="R549"/>
  <c r="P549"/>
  <c r="BK549"/>
  <c r="J549"/>
  <c r="BE549"/>
  <c r="BI546"/>
  <c r="BH546"/>
  <c r="BG546"/>
  <c r="BF546"/>
  <c r="T546"/>
  <c r="R546"/>
  <c r="P546"/>
  <c r="BK546"/>
  <c r="J546"/>
  <c r="BE546"/>
  <c r="BI518"/>
  <c r="BH518"/>
  <c r="BG518"/>
  <c r="BF518"/>
  <c r="T518"/>
  <c r="R518"/>
  <c r="P518"/>
  <c r="BK518"/>
  <c r="J518"/>
  <c r="BE518"/>
  <c r="BI515"/>
  <c r="BH515"/>
  <c r="BG515"/>
  <c r="BF515"/>
  <c r="T515"/>
  <c r="R515"/>
  <c r="P515"/>
  <c r="BK515"/>
  <c r="J515"/>
  <c r="BE515"/>
  <c r="BI489"/>
  <c r="BH489"/>
  <c r="BG489"/>
  <c r="BF489"/>
  <c r="T489"/>
  <c r="T488"/>
  <c r="R489"/>
  <c r="R488"/>
  <c r="P489"/>
  <c r="P488"/>
  <c r="BK489"/>
  <c r="BK488"/>
  <c r="J488"/>
  <c r="J489"/>
  <c r="BE489"/>
  <c r="J65"/>
  <c r="BI459"/>
  <c r="BH459"/>
  <c r="BG459"/>
  <c r="BF459"/>
  <c r="T459"/>
  <c r="R459"/>
  <c r="P459"/>
  <c r="BK459"/>
  <c r="J459"/>
  <c r="BE459"/>
  <c r="BI443"/>
  <c r="BH443"/>
  <c r="BG443"/>
  <c r="BF443"/>
  <c r="T443"/>
  <c r="R443"/>
  <c r="P443"/>
  <c r="BK443"/>
  <c r="J443"/>
  <c r="BE443"/>
  <c r="BI414"/>
  <c r="BH414"/>
  <c r="BG414"/>
  <c r="BF414"/>
  <c r="T414"/>
  <c r="R414"/>
  <c r="P414"/>
  <c r="BK414"/>
  <c r="J414"/>
  <c r="BE414"/>
  <c r="BI399"/>
  <c r="BH399"/>
  <c r="BG399"/>
  <c r="BF399"/>
  <c r="T399"/>
  <c r="R399"/>
  <c r="P399"/>
  <c r="BK399"/>
  <c r="J399"/>
  <c r="BE399"/>
  <c r="BI384"/>
  <c r="BH384"/>
  <c r="BG384"/>
  <c r="BF384"/>
  <c r="T384"/>
  <c r="R384"/>
  <c r="P384"/>
  <c r="BK384"/>
  <c r="J384"/>
  <c r="BE384"/>
  <c r="BI369"/>
  <c r="BH369"/>
  <c r="BG369"/>
  <c r="BF369"/>
  <c r="T369"/>
  <c r="R369"/>
  <c r="P369"/>
  <c r="BK369"/>
  <c r="J369"/>
  <c r="BE369"/>
  <c r="BI354"/>
  <c r="BH354"/>
  <c r="BG354"/>
  <c r="BF354"/>
  <c r="T354"/>
  <c r="R354"/>
  <c r="P354"/>
  <c r="BK354"/>
  <c r="J354"/>
  <c r="BE354"/>
  <c r="BI338"/>
  <c r="BH338"/>
  <c r="BG338"/>
  <c r="BF338"/>
  <c r="T338"/>
  <c r="R338"/>
  <c r="P338"/>
  <c r="BK338"/>
  <c r="J338"/>
  <c r="BE338"/>
  <c r="BI323"/>
  <c r="BH323"/>
  <c r="BG323"/>
  <c r="BF323"/>
  <c r="T323"/>
  <c r="R323"/>
  <c r="P323"/>
  <c r="BK323"/>
  <c r="J323"/>
  <c r="BE323"/>
  <c r="BI317"/>
  <c r="BH317"/>
  <c r="BG317"/>
  <c r="BF317"/>
  <c r="T317"/>
  <c r="R317"/>
  <c r="P317"/>
  <c r="BK317"/>
  <c r="J317"/>
  <c r="BE317"/>
  <c r="BI301"/>
  <c r="BH301"/>
  <c r="BG301"/>
  <c r="BF301"/>
  <c r="T301"/>
  <c r="R301"/>
  <c r="P301"/>
  <c r="BK301"/>
  <c r="J301"/>
  <c r="BE301"/>
  <c r="BI288"/>
  <c r="BH288"/>
  <c r="BG288"/>
  <c r="BF288"/>
  <c r="T288"/>
  <c r="R288"/>
  <c r="P288"/>
  <c r="BK288"/>
  <c r="J288"/>
  <c r="BE288"/>
  <c r="BI275"/>
  <c r="BH275"/>
  <c r="BG275"/>
  <c r="BF275"/>
  <c r="T275"/>
  <c r="R275"/>
  <c r="P275"/>
  <c r="BK275"/>
  <c r="J275"/>
  <c r="BE275"/>
  <c r="BI272"/>
  <c r="BH272"/>
  <c r="BG272"/>
  <c r="BF272"/>
  <c r="T272"/>
  <c r="R272"/>
  <c r="P272"/>
  <c r="BK272"/>
  <c r="J272"/>
  <c r="BE272"/>
  <c r="BI259"/>
  <c r="BH259"/>
  <c r="BG259"/>
  <c r="BF259"/>
  <c r="T259"/>
  <c r="T258"/>
  <c r="R259"/>
  <c r="R258"/>
  <c r="P259"/>
  <c r="P258"/>
  <c r="BK259"/>
  <c r="BK258"/>
  <c r="J258"/>
  <c r="J259"/>
  <c r="BE259"/>
  <c r="J64"/>
  <c r="BI252"/>
  <c r="BH252"/>
  <c r="BG252"/>
  <c r="BF252"/>
  <c r="T252"/>
  <c r="R252"/>
  <c r="P252"/>
  <c r="BK252"/>
  <c r="J252"/>
  <c r="BE252"/>
  <c r="BI246"/>
  <c r="BH246"/>
  <c r="BG246"/>
  <c r="BF246"/>
  <c r="T246"/>
  <c r="R246"/>
  <c r="P246"/>
  <c r="BK246"/>
  <c r="J246"/>
  <c r="BE246"/>
  <c r="BI240"/>
  <c r="BH240"/>
  <c r="BG240"/>
  <c r="BF240"/>
  <c r="T240"/>
  <c r="R240"/>
  <c r="P240"/>
  <c r="BK240"/>
  <c r="J240"/>
  <c r="BE240"/>
  <c r="BI234"/>
  <c r="BH234"/>
  <c r="BG234"/>
  <c r="BF234"/>
  <c r="T234"/>
  <c r="T233"/>
  <c r="R234"/>
  <c r="R233"/>
  <c r="P234"/>
  <c r="P233"/>
  <c r="BK234"/>
  <c r="BK233"/>
  <c r="J233"/>
  <c r="J234"/>
  <c r="BE234"/>
  <c r="J63"/>
  <c r="BI220"/>
  <c r="BH220"/>
  <c r="BG220"/>
  <c r="BF220"/>
  <c r="T220"/>
  <c r="T219"/>
  <c r="R220"/>
  <c r="R219"/>
  <c r="P220"/>
  <c r="P219"/>
  <c r="BK220"/>
  <c r="BK219"/>
  <c r="J219"/>
  <c r="J220"/>
  <c r="BE220"/>
  <c r="J62"/>
  <c r="BI206"/>
  <c r="BH206"/>
  <c r="BG206"/>
  <c r="BF206"/>
  <c r="T206"/>
  <c r="R206"/>
  <c r="P206"/>
  <c r="BK206"/>
  <c r="J206"/>
  <c r="BE206"/>
  <c r="BI192"/>
  <c r="BH192"/>
  <c r="BG192"/>
  <c r="BF192"/>
  <c r="T192"/>
  <c r="R192"/>
  <c r="P192"/>
  <c r="BK192"/>
  <c r="J192"/>
  <c r="BE192"/>
  <c r="BI178"/>
  <c r="BH178"/>
  <c r="BG178"/>
  <c r="BF178"/>
  <c r="T178"/>
  <c r="R178"/>
  <c r="P178"/>
  <c r="BK178"/>
  <c r="J178"/>
  <c r="BE178"/>
  <c r="BI164"/>
  <c r="BH164"/>
  <c r="BG164"/>
  <c r="BF164"/>
  <c r="T164"/>
  <c r="R164"/>
  <c r="P164"/>
  <c r="BK164"/>
  <c r="J164"/>
  <c r="BE164"/>
  <c r="BI161"/>
  <c r="BH161"/>
  <c r="BG161"/>
  <c r="BF161"/>
  <c r="T161"/>
  <c r="R161"/>
  <c r="P161"/>
  <c r="BK161"/>
  <c r="J161"/>
  <c r="BE161"/>
  <c r="BI148"/>
  <c r="BH148"/>
  <c r="BG148"/>
  <c r="BF148"/>
  <c r="T148"/>
  <c r="R148"/>
  <c r="P148"/>
  <c r="BK148"/>
  <c r="J148"/>
  <c r="BE148"/>
  <c r="BI136"/>
  <c r="BH136"/>
  <c r="BG136"/>
  <c r="BF136"/>
  <c r="T136"/>
  <c r="R136"/>
  <c r="P136"/>
  <c r="BK136"/>
  <c r="J136"/>
  <c r="BE136"/>
  <c r="BI123"/>
  <c r="BH123"/>
  <c r="BG123"/>
  <c r="BF123"/>
  <c r="T123"/>
  <c r="R123"/>
  <c r="P123"/>
  <c r="BK123"/>
  <c r="J123"/>
  <c r="BE123"/>
  <c r="BI120"/>
  <c r="BH120"/>
  <c r="BG120"/>
  <c r="BF120"/>
  <c r="T120"/>
  <c r="R120"/>
  <c r="P120"/>
  <c r="BK120"/>
  <c r="J120"/>
  <c r="BE120"/>
  <c r="BI107"/>
  <c r="BH107"/>
  <c r="BG107"/>
  <c r="BF107"/>
  <c r="T107"/>
  <c r="R107"/>
  <c r="P107"/>
  <c r="BK107"/>
  <c r="J107"/>
  <c r="BE107"/>
  <c r="BI101"/>
  <c r="BH101"/>
  <c r="BG101"/>
  <c r="BF101"/>
  <c r="T101"/>
  <c r="R101"/>
  <c r="P101"/>
  <c r="BK101"/>
  <c r="J101"/>
  <c r="BE101"/>
  <c r="BI95"/>
  <c r="BH95"/>
  <c r="BG95"/>
  <c r="BF95"/>
  <c r="T95"/>
  <c r="R95"/>
  <c r="P95"/>
  <c r="BK95"/>
  <c r="J95"/>
  <c r="BE95"/>
  <c r="BI89"/>
  <c r="F37"/>
  <c i="1" r="BD57"/>
  <c i="4" r="BH89"/>
  <c r="F36"/>
  <c i="1" r="BC57"/>
  <c i="4" r="BG89"/>
  <c r="F35"/>
  <c i="1" r="BB57"/>
  <c i="4" r="BF89"/>
  <c r="J34"/>
  <c i="1" r="AW57"/>
  <c i="4" r="F34"/>
  <c i="1" r="BA57"/>
  <c i="4" r="T89"/>
  <c r="T88"/>
  <c r="T87"/>
  <c r="T86"/>
  <c r="R89"/>
  <c r="R88"/>
  <c r="R87"/>
  <c r="R86"/>
  <c r="P89"/>
  <c r="P88"/>
  <c r="P87"/>
  <c r="P86"/>
  <c i="1" r="AU57"/>
  <c i="4" r="BK89"/>
  <c r="BK88"/>
  <c r="J88"/>
  <c r="BK87"/>
  <c r="J87"/>
  <c r="BK86"/>
  <c r="J86"/>
  <c r="J59"/>
  <c r="J30"/>
  <c i="1" r="AG57"/>
  <c i="4" r="J89"/>
  <c r="BE89"/>
  <c r="J33"/>
  <c i="1" r="AV57"/>
  <c i="4" r="F33"/>
  <c i="1" r="AZ57"/>
  <c i="4" r="J61"/>
  <c r="J60"/>
  <c r="J83"/>
  <c r="J82"/>
  <c r="F82"/>
  <c r="F80"/>
  <c r="E78"/>
  <c r="J55"/>
  <c r="J54"/>
  <c r="F54"/>
  <c r="F52"/>
  <c r="E50"/>
  <c r="J39"/>
  <c r="J18"/>
  <c r="E18"/>
  <c r="F83"/>
  <c r="F55"/>
  <c r="J17"/>
  <c r="J12"/>
  <c r="J80"/>
  <c r="J52"/>
  <c r="E7"/>
  <c r="E76"/>
  <c r="E48"/>
  <c i="3" r="J37"/>
  <c r="J36"/>
  <c i="1" r="AY56"/>
  <c i="3" r="J35"/>
  <c i="1" r="AX56"/>
  <c i="3" r="BI400"/>
  <c r="BH400"/>
  <c r="BG400"/>
  <c r="BF400"/>
  <c r="T400"/>
  <c r="T399"/>
  <c r="R400"/>
  <c r="R399"/>
  <c r="P400"/>
  <c r="P399"/>
  <c r="BK400"/>
  <c r="BK399"/>
  <c r="J399"/>
  <c r="J400"/>
  <c r="BE400"/>
  <c r="J67"/>
  <c r="BI390"/>
  <c r="BH390"/>
  <c r="BG390"/>
  <c r="BF390"/>
  <c r="T390"/>
  <c r="R390"/>
  <c r="P390"/>
  <c r="BK390"/>
  <c r="J390"/>
  <c r="BE390"/>
  <c r="BI384"/>
  <c r="BH384"/>
  <c r="BG384"/>
  <c r="BF384"/>
  <c r="T384"/>
  <c r="R384"/>
  <c r="P384"/>
  <c r="BK384"/>
  <c r="J384"/>
  <c r="BE384"/>
  <c r="BI374"/>
  <c r="BH374"/>
  <c r="BG374"/>
  <c r="BF374"/>
  <c r="T374"/>
  <c r="R374"/>
  <c r="P374"/>
  <c r="BK374"/>
  <c r="J374"/>
  <c r="BE374"/>
  <c r="BI368"/>
  <c r="BH368"/>
  <c r="BG368"/>
  <c r="BF368"/>
  <c r="T368"/>
  <c r="R368"/>
  <c r="P368"/>
  <c r="BK368"/>
  <c r="J368"/>
  <c r="BE368"/>
  <c r="BI365"/>
  <c r="BH365"/>
  <c r="BG365"/>
  <c r="BF365"/>
  <c r="T365"/>
  <c r="R365"/>
  <c r="P365"/>
  <c r="BK365"/>
  <c r="J365"/>
  <c r="BE365"/>
  <c r="BI360"/>
  <c r="BH360"/>
  <c r="BG360"/>
  <c r="BF360"/>
  <c r="T360"/>
  <c r="R360"/>
  <c r="P360"/>
  <c r="BK360"/>
  <c r="J360"/>
  <c r="BE360"/>
  <c r="BI357"/>
  <c r="BH357"/>
  <c r="BG357"/>
  <c r="BF357"/>
  <c r="T357"/>
  <c r="R357"/>
  <c r="P357"/>
  <c r="BK357"/>
  <c r="J357"/>
  <c r="BE357"/>
  <c r="BI338"/>
  <c r="BH338"/>
  <c r="BG338"/>
  <c r="BF338"/>
  <c r="T338"/>
  <c r="T337"/>
  <c r="R338"/>
  <c r="R337"/>
  <c r="P338"/>
  <c r="P337"/>
  <c r="BK338"/>
  <c r="BK337"/>
  <c r="J337"/>
  <c r="J338"/>
  <c r="BE338"/>
  <c r="J66"/>
  <c r="BI336"/>
  <c r="BH336"/>
  <c r="BG336"/>
  <c r="BF336"/>
  <c r="T336"/>
  <c r="R336"/>
  <c r="P336"/>
  <c r="BK336"/>
  <c r="J336"/>
  <c r="BE336"/>
  <c r="BI335"/>
  <c r="BH335"/>
  <c r="BG335"/>
  <c r="BF335"/>
  <c r="T335"/>
  <c r="R335"/>
  <c r="P335"/>
  <c r="BK335"/>
  <c r="J335"/>
  <c r="BE335"/>
  <c r="BI334"/>
  <c r="BH334"/>
  <c r="BG334"/>
  <c r="BF334"/>
  <c r="T334"/>
  <c r="R334"/>
  <c r="P334"/>
  <c r="BK334"/>
  <c r="J334"/>
  <c r="BE334"/>
  <c r="BI333"/>
  <c r="BH333"/>
  <c r="BG333"/>
  <c r="BF333"/>
  <c r="T333"/>
  <c r="R333"/>
  <c r="P333"/>
  <c r="BK333"/>
  <c r="J333"/>
  <c r="BE333"/>
  <c r="BI332"/>
  <c r="BH332"/>
  <c r="BG332"/>
  <c r="BF332"/>
  <c r="T332"/>
  <c r="R332"/>
  <c r="P332"/>
  <c r="BK332"/>
  <c r="J332"/>
  <c r="BE332"/>
  <c r="BI329"/>
  <c r="BH329"/>
  <c r="BG329"/>
  <c r="BF329"/>
  <c r="T329"/>
  <c r="R329"/>
  <c r="P329"/>
  <c r="BK329"/>
  <c r="J329"/>
  <c r="BE329"/>
  <c r="BI321"/>
  <c r="BH321"/>
  <c r="BG321"/>
  <c r="BF321"/>
  <c r="T321"/>
  <c r="R321"/>
  <c r="P321"/>
  <c r="BK321"/>
  <c r="J321"/>
  <c r="BE321"/>
  <c r="BI314"/>
  <c r="BH314"/>
  <c r="BG314"/>
  <c r="BF314"/>
  <c r="T314"/>
  <c r="R314"/>
  <c r="P314"/>
  <c r="BK314"/>
  <c r="J314"/>
  <c r="BE314"/>
  <c r="BI306"/>
  <c r="BH306"/>
  <c r="BG306"/>
  <c r="BF306"/>
  <c r="T306"/>
  <c r="R306"/>
  <c r="P306"/>
  <c r="BK306"/>
  <c r="J306"/>
  <c r="BE306"/>
  <c r="BI299"/>
  <c r="BH299"/>
  <c r="BG299"/>
  <c r="BF299"/>
  <c r="T299"/>
  <c r="R299"/>
  <c r="P299"/>
  <c r="BK299"/>
  <c r="J299"/>
  <c r="BE299"/>
  <c r="BI292"/>
  <c r="BH292"/>
  <c r="BG292"/>
  <c r="BF292"/>
  <c r="T292"/>
  <c r="R292"/>
  <c r="P292"/>
  <c r="BK292"/>
  <c r="J292"/>
  <c r="BE292"/>
  <c r="BI285"/>
  <c r="BH285"/>
  <c r="BG285"/>
  <c r="BF285"/>
  <c r="T285"/>
  <c r="R285"/>
  <c r="P285"/>
  <c r="BK285"/>
  <c r="J285"/>
  <c r="BE285"/>
  <c r="BI282"/>
  <c r="BH282"/>
  <c r="BG282"/>
  <c r="BF282"/>
  <c r="T282"/>
  <c r="R282"/>
  <c r="P282"/>
  <c r="BK282"/>
  <c r="J282"/>
  <c r="BE282"/>
  <c r="BI279"/>
  <c r="BH279"/>
  <c r="BG279"/>
  <c r="BF279"/>
  <c r="T279"/>
  <c r="R279"/>
  <c r="P279"/>
  <c r="BK279"/>
  <c r="J279"/>
  <c r="BE279"/>
  <c r="BI273"/>
  <c r="BH273"/>
  <c r="BG273"/>
  <c r="BF273"/>
  <c r="T273"/>
  <c r="R273"/>
  <c r="P273"/>
  <c r="BK273"/>
  <c r="J273"/>
  <c r="BE273"/>
  <c r="BI267"/>
  <c r="BH267"/>
  <c r="BG267"/>
  <c r="BF267"/>
  <c r="T267"/>
  <c r="R267"/>
  <c r="P267"/>
  <c r="BK267"/>
  <c r="J267"/>
  <c r="BE267"/>
  <c r="BI261"/>
  <c r="BH261"/>
  <c r="BG261"/>
  <c r="BF261"/>
  <c r="T261"/>
  <c r="R261"/>
  <c r="P261"/>
  <c r="BK261"/>
  <c r="J261"/>
  <c r="BE261"/>
  <c r="BI255"/>
  <c r="BH255"/>
  <c r="BG255"/>
  <c r="BF255"/>
  <c r="T255"/>
  <c r="R255"/>
  <c r="P255"/>
  <c r="BK255"/>
  <c r="J255"/>
  <c r="BE255"/>
  <c r="BI245"/>
  <c r="BH245"/>
  <c r="BG245"/>
  <c r="BF245"/>
  <c r="T245"/>
  <c r="R245"/>
  <c r="P245"/>
  <c r="BK245"/>
  <c r="J245"/>
  <c r="BE245"/>
  <c r="BI242"/>
  <c r="BH242"/>
  <c r="BG242"/>
  <c r="BF242"/>
  <c r="T242"/>
  <c r="R242"/>
  <c r="P242"/>
  <c r="BK242"/>
  <c r="J242"/>
  <c r="BE242"/>
  <c r="BI238"/>
  <c r="BH238"/>
  <c r="BG238"/>
  <c r="BF238"/>
  <c r="T238"/>
  <c r="R238"/>
  <c r="P238"/>
  <c r="BK238"/>
  <c r="J238"/>
  <c r="BE238"/>
  <c r="BI234"/>
  <c r="BH234"/>
  <c r="BG234"/>
  <c r="BF234"/>
  <c r="T234"/>
  <c r="R234"/>
  <c r="P234"/>
  <c r="BK234"/>
  <c r="J234"/>
  <c r="BE234"/>
  <c r="BI231"/>
  <c r="BH231"/>
  <c r="BG231"/>
  <c r="BF231"/>
  <c r="T231"/>
  <c r="T230"/>
  <c r="R231"/>
  <c r="R230"/>
  <c r="P231"/>
  <c r="P230"/>
  <c r="BK231"/>
  <c r="BK230"/>
  <c r="J230"/>
  <c r="J231"/>
  <c r="BE231"/>
  <c r="J65"/>
  <c r="BI226"/>
  <c r="BH226"/>
  <c r="BG226"/>
  <c r="BF226"/>
  <c r="T226"/>
  <c r="R226"/>
  <c r="P226"/>
  <c r="BK226"/>
  <c r="J226"/>
  <c r="BE226"/>
  <c r="BI224"/>
  <c r="BH224"/>
  <c r="BG224"/>
  <c r="BF224"/>
  <c r="T224"/>
  <c r="R224"/>
  <c r="P224"/>
  <c r="BK224"/>
  <c r="J224"/>
  <c r="BE224"/>
  <c r="BI221"/>
  <c r="BH221"/>
  <c r="BG221"/>
  <c r="BF221"/>
  <c r="T221"/>
  <c r="R221"/>
  <c r="P221"/>
  <c r="BK221"/>
  <c r="J221"/>
  <c r="BE221"/>
  <c r="BI219"/>
  <c r="BH219"/>
  <c r="BG219"/>
  <c r="BF219"/>
  <c r="T219"/>
  <c r="T218"/>
  <c r="R219"/>
  <c r="R218"/>
  <c r="P219"/>
  <c r="P218"/>
  <c r="BK219"/>
  <c r="BK218"/>
  <c r="J218"/>
  <c r="J219"/>
  <c r="BE219"/>
  <c r="J64"/>
  <c r="BI213"/>
  <c r="BH213"/>
  <c r="BG213"/>
  <c r="BF213"/>
  <c r="T213"/>
  <c r="R213"/>
  <c r="P213"/>
  <c r="BK213"/>
  <c r="J213"/>
  <c r="BE213"/>
  <c r="BI208"/>
  <c r="BH208"/>
  <c r="BG208"/>
  <c r="BF208"/>
  <c r="T208"/>
  <c r="R208"/>
  <c r="P208"/>
  <c r="BK208"/>
  <c r="J208"/>
  <c r="BE208"/>
  <c r="BI205"/>
  <c r="BH205"/>
  <c r="BG205"/>
  <c r="BF205"/>
  <c r="T205"/>
  <c r="R205"/>
  <c r="P205"/>
  <c r="BK205"/>
  <c r="J205"/>
  <c r="BE205"/>
  <c r="BI202"/>
  <c r="BH202"/>
  <c r="BG202"/>
  <c r="BF202"/>
  <c r="T202"/>
  <c r="R202"/>
  <c r="P202"/>
  <c r="BK202"/>
  <c r="J202"/>
  <c r="BE202"/>
  <c r="BI200"/>
  <c r="BH200"/>
  <c r="BG200"/>
  <c r="BF200"/>
  <c r="T200"/>
  <c r="R200"/>
  <c r="P200"/>
  <c r="BK200"/>
  <c r="J200"/>
  <c r="BE200"/>
  <c r="BI197"/>
  <c r="BH197"/>
  <c r="BG197"/>
  <c r="BF197"/>
  <c r="T197"/>
  <c r="R197"/>
  <c r="P197"/>
  <c r="BK197"/>
  <c r="J197"/>
  <c r="BE197"/>
  <c r="BI195"/>
  <c r="BH195"/>
  <c r="BG195"/>
  <c r="BF195"/>
  <c r="T195"/>
  <c r="R195"/>
  <c r="P195"/>
  <c r="BK195"/>
  <c r="J195"/>
  <c r="BE195"/>
  <c r="BI192"/>
  <c r="BH192"/>
  <c r="BG192"/>
  <c r="BF192"/>
  <c r="T192"/>
  <c r="R192"/>
  <c r="P192"/>
  <c r="BK192"/>
  <c r="J192"/>
  <c r="BE192"/>
  <c r="BI189"/>
  <c r="BH189"/>
  <c r="BG189"/>
  <c r="BF189"/>
  <c r="T189"/>
  <c r="R189"/>
  <c r="P189"/>
  <c r="BK189"/>
  <c r="J189"/>
  <c r="BE189"/>
  <c r="BI187"/>
  <c r="BH187"/>
  <c r="BG187"/>
  <c r="BF187"/>
  <c r="T187"/>
  <c r="R187"/>
  <c r="P187"/>
  <c r="BK187"/>
  <c r="J187"/>
  <c r="BE187"/>
  <c r="BI182"/>
  <c r="BH182"/>
  <c r="BG182"/>
  <c r="BF182"/>
  <c r="T182"/>
  <c r="R182"/>
  <c r="P182"/>
  <c r="BK182"/>
  <c r="J182"/>
  <c r="BE182"/>
  <c r="BI177"/>
  <c r="BH177"/>
  <c r="BG177"/>
  <c r="BF177"/>
  <c r="T177"/>
  <c r="R177"/>
  <c r="P177"/>
  <c r="BK177"/>
  <c r="J177"/>
  <c r="BE177"/>
  <c r="BI172"/>
  <c r="BH172"/>
  <c r="BG172"/>
  <c r="BF172"/>
  <c r="T172"/>
  <c r="R172"/>
  <c r="P172"/>
  <c r="BK172"/>
  <c r="J172"/>
  <c r="BE172"/>
  <c r="BI167"/>
  <c r="BH167"/>
  <c r="BG167"/>
  <c r="BF167"/>
  <c r="T167"/>
  <c r="R167"/>
  <c r="P167"/>
  <c r="BK167"/>
  <c r="J167"/>
  <c r="BE167"/>
  <c r="BI162"/>
  <c r="BH162"/>
  <c r="BG162"/>
  <c r="BF162"/>
  <c r="T162"/>
  <c r="R162"/>
  <c r="P162"/>
  <c r="BK162"/>
  <c r="J162"/>
  <c r="BE162"/>
  <c r="BI157"/>
  <c r="BH157"/>
  <c r="BG157"/>
  <c r="BF157"/>
  <c r="T157"/>
  <c r="R157"/>
  <c r="P157"/>
  <c r="BK157"/>
  <c r="J157"/>
  <c r="BE157"/>
  <c r="BI152"/>
  <c r="BH152"/>
  <c r="BG152"/>
  <c r="BF152"/>
  <c r="T152"/>
  <c r="R152"/>
  <c r="P152"/>
  <c r="BK152"/>
  <c r="J152"/>
  <c r="BE152"/>
  <c r="BI147"/>
  <c r="BH147"/>
  <c r="BG147"/>
  <c r="BF147"/>
  <c r="T147"/>
  <c r="T146"/>
  <c r="R147"/>
  <c r="R146"/>
  <c r="P147"/>
  <c r="P146"/>
  <c r="BK147"/>
  <c r="BK146"/>
  <c r="J146"/>
  <c r="J147"/>
  <c r="BE147"/>
  <c r="J63"/>
  <c r="BI144"/>
  <c r="BH144"/>
  <c r="BG144"/>
  <c r="BF144"/>
  <c r="T144"/>
  <c r="R144"/>
  <c r="P144"/>
  <c r="BK144"/>
  <c r="J144"/>
  <c r="BE144"/>
  <c r="BI141"/>
  <c r="BH141"/>
  <c r="BG141"/>
  <c r="BF141"/>
  <c r="T141"/>
  <c r="T140"/>
  <c r="R141"/>
  <c r="R140"/>
  <c r="P141"/>
  <c r="P140"/>
  <c r="BK141"/>
  <c r="BK140"/>
  <c r="J140"/>
  <c r="J141"/>
  <c r="BE141"/>
  <c r="J62"/>
  <c r="BI134"/>
  <c r="BH134"/>
  <c r="BG134"/>
  <c r="BF134"/>
  <c r="T134"/>
  <c r="R134"/>
  <c r="P134"/>
  <c r="BK134"/>
  <c r="J134"/>
  <c r="BE134"/>
  <c r="BI129"/>
  <c r="BH129"/>
  <c r="BG129"/>
  <c r="BF129"/>
  <c r="T129"/>
  <c r="R129"/>
  <c r="P129"/>
  <c r="BK129"/>
  <c r="J129"/>
  <c r="BE129"/>
  <c r="BI124"/>
  <c r="BH124"/>
  <c r="BG124"/>
  <c r="BF124"/>
  <c r="T124"/>
  <c r="R124"/>
  <c r="P124"/>
  <c r="BK124"/>
  <c r="J124"/>
  <c r="BE124"/>
  <c r="BI121"/>
  <c r="BH121"/>
  <c r="BG121"/>
  <c r="BF121"/>
  <c r="T121"/>
  <c r="R121"/>
  <c r="P121"/>
  <c r="BK121"/>
  <c r="J121"/>
  <c r="BE121"/>
  <c r="BI118"/>
  <c r="BH118"/>
  <c r="BG118"/>
  <c r="BF118"/>
  <c r="T118"/>
  <c r="R118"/>
  <c r="P118"/>
  <c r="BK118"/>
  <c r="J118"/>
  <c r="BE118"/>
  <c r="BI114"/>
  <c r="BH114"/>
  <c r="BG114"/>
  <c r="BF114"/>
  <c r="T114"/>
  <c r="R114"/>
  <c r="P114"/>
  <c r="BK114"/>
  <c r="J114"/>
  <c r="BE114"/>
  <c r="BI108"/>
  <c r="BH108"/>
  <c r="BG108"/>
  <c r="BF108"/>
  <c r="T108"/>
  <c r="R108"/>
  <c r="P108"/>
  <c r="BK108"/>
  <c r="J108"/>
  <c r="BE108"/>
  <c r="BI102"/>
  <c r="BH102"/>
  <c r="BG102"/>
  <c r="BF102"/>
  <c r="T102"/>
  <c r="R102"/>
  <c r="P102"/>
  <c r="BK102"/>
  <c r="J102"/>
  <c r="BE102"/>
  <c r="BI96"/>
  <c r="BH96"/>
  <c r="BG96"/>
  <c r="BF96"/>
  <c r="T96"/>
  <c r="R96"/>
  <c r="P96"/>
  <c r="BK96"/>
  <c r="J96"/>
  <c r="BE96"/>
  <c r="BI90"/>
  <c r="F37"/>
  <c i="1" r="BD56"/>
  <c i="3" r="BH90"/>
  <c r="F36"/>
  <c i="1" r="BC56"/>
  <c i="3" r="BG90"/>
  <c r="F35"/>
  <c i="1" r="BB56"/>
  <c i="3" r="BF90"/>
  <c r="J34"/>
  <c i="1" r="AW56"/>
  <c i="3" r="F34"/>
  <c i="1" r="BA56"/>
  <c i="3" r="T90"/>
  <c r="T89"/>
  <c r="T88"/>
  <c r="T87"/>
  <c r="R90"/>
  <c r="R89"/>
  <c r="R88"/>
  <c r="R87"/>
  <c r="P90"/>
  <c r="P89"/>
  <c r="P88"/>
  <c r="P87"/>
  <c i="1" r="AU56"/>
  <c i="3" r="BK90"/>
  <c r="BK89"/>
  <c r="J89"/>
  <c r="BK88"/>
  <c r="J88"/>
  <c r="BK87"/>
  <c r="J87"/>
  <c r="J59"/>
  <c r="J30"/>
  <c i="1" r="AG56"/>
  <c i="3" r="J90"/>
  <c r="BE90"/>
  <c r="J33"/>
  <c i="1" r="AV56"/>
  <c i="3" r="F33"/>
  <c i="1" r="AZ56"/>
  <c i="3" r="J61"/>
  <c r="J60"/>
  <c r="J84"/>
  <c r="J83"/>
  <c r="F83"/>
  <c r="F81"/>
  <c r="E79"/>
  <c r="J55"/>
  <c r="J54"/>
  <c r="F54"/>
  <c r="F52"/>
  <c r="E50"/>
  <c r="J39"/>
  <c r="J18"/>
  <c r="E18"/>
  <c r="F84"/>
  <c r="F55"/>
  <c r="J17"/>
  <c r="J12"/>
  <c r="J81"/>
  <c r="J52"/>
  <c r="E7"/>
  <c r="E77"/>
  <c r="E48"/>
  <c i="2" r="J37"/>
  <c r="J36"/>
  <c i="1" r="AY55"/>
  <c i="2" r="J35"/>
  <c i="1" r="AX55"/>
  <c i="2" r="BI114"/>
  <c r="BH114"/>
  <c r="BG114"/>
  <c r="BF114"/>
  <c r="T114"/>
  <c r="T113"/>
  <c r="R114"/>
  <c r="R113"/>
  <c r="P114"/>
  <c r="P113"/>
  <c r="BK114"/>
  <c r="BK113"/>
  <c r="J113"/>
  <c r="J114"/>
  <c r="BE114"/>
  <c r="J66"/>
  <c r="BI111"/>
  <c r="BH111"/>
  <c r="BG111"/>
  <c r="BF111"/>
  <c r="T111"/>
  <c r="R111"/>
  <c r="P111"/>
  <c r="BK111"/>
  <c r="J111"/>
  <c r="BE111"/>
  <c r="BI109"/>
  <c r="BH109"/>
  <c r="BG109"/>
  <c r="BF109"/>
  <c r="T109"/>
  <c r="T108"/>
  <c r="R109"/>
  <c r="R108"/>
  <c r="P109"/>
  <c r="P108"/>
  <c r="BK109"/>
  <c r="BK108"/>
  <c r="J108"/>
  <c r="J109"/>
  <c r="BE109"/>
  <c r="J65"/>
  <c r="BI107"/>
  <c r="BH107"/>
  <c r="BG107"/>
  <c r="BF107"/>
  <c r="T107"/>
  <c r="T106"/>
  <c r="R107"/>
  <c r="R106"/>
  <c r="P107"/>
  <c r="P106"/>
  <c r="BK107"/>
  <c r="BK106"/>
  <c r="J106"/>
  <c r="J107"/>
  <c r="BE107"/>
  <c r="J64"/>
  <c r="BI105"/>
  <c r="BH105"/>
  <c r="BG105"/>
  <c r="BF105"/>
  <c r="T105"/>
  <c r="R105"/>
  <c r="P105"/>
  <c r="BK105"/>
  <c r="J105"/>
  <c r="BE105"/>
  <c r="BI103"/>
  <c r="BH103"/>
  <c r="BG103"/>
  <c r="BF103"/>
  <c r="T103"/>
  <c r="T102"/>
  <c r="R103"/>
  <c r="R102"/>
  <c r="P103"/>
  <c r="P102"/>
  <c r="BK103"/>
  <c r="BK102"/>
  <c r="J102"/>
  <c r="J103"/>
  <c r="BE103"/>
  <c r="J63"/>
  <c r="BI101"/>
  <c r="BH101"/>
  <c r="BG101"/>
  <c r="BF101"/>
  <c r="T101"/>
  <c r="R101"/>
  <c r="P101"/>
  <c r="BK101"/>
  <c r="J101"/>
  <c r="BE101"/>
  <c r="BI99"/>
  <c r="BH99"/>
  <c r="BG99"/>
  <c r="BF99"/>
  <c r="T99"/>
  <c r="T98"/>
  <c r="R99"/>
  <c r="R98"/>
  <c r="P99"/>
  <c r="P98"/>
  <c r="BK99"/>
  <c r="BK98"/>
  <c r="J98"/>
  <c r="J99"/>
  <c r="BE99"/>
  <c r="J62"/>
  <c r="BI96"/>
  <c r="BH96"/>
  <c r="BG96"/>
  <c r="BF96"/>
  <c r="T96"/>
  <c r="R96"/>
  <c r="P96"/>
  <c r="BK96"/>
  <c r="J96"/>
  <c r="BE96"/>
  <c r="BI94"/>
  <c r="BH94"/>
  <c r="BG94"/>
  <c r="BF94"/>
  <c r="T94"/>
  <c r="R94"/>
  <c r="P94"/>
  <c r="BK94"/>
  <c r="J94"/>
  <c r="BE94"/>
  <c r="BI93"/>
  <c r="BH93"/>
  <c r="BG93"/>
  <c r="BF93"/>
  <c r="T93"/>
  <c r="R93"/>
  <c r="P93"/>
  <c r="BK93"/>
  <c r="J93"/>
  <c r="BE93"/>
  <c r="BI91"/>
  <c r="BH91"/>
  <c r="BG91"/>
  <c r="BF91"/>
  <c r="T91"/>
  <c r="R91"/>
  <c r="P91"/>
  <c r="BK91"/>
  <c r="J91"/>
  <c r="BE91"/>
  <c r="BI89"/>
  <c r="F37"/>
  <c i="1" r="BD55"/>
  <c i="2" r="BH89"/>
  <c r="F36"/>
  <c i="1" r="BC55"/>
  <c i="2" r="BG89"/>
  <c r="F35"/>
  <c i="1" r="BB55"/>
  <c i="2" r="BF89"/>
  <c r="J34"/>
  <c i="1" r="AW55"/>
  <c i="2" r="F34"/>
  <c i="1" r="BA55"/>
  <c i="2" r="T89"/>
  <c r="T88"/>
  <c r="T87"/>
  <c r="T86"/>
  <c r="R89"/>
  <c r="R88"/>
  <c r="R87"/>
  <c r="R86"/>
  <c r="P89"/>
  <c r="P88"/>
  <c r="P87"/>
  <c r="P86"/>
  <c i="1" r="AU55"/>
  <c i="2" r="BK89"/>
  <c r="BK88"/>
  <c r="J88"/>
  <c r="BK87"/>
  <c r="J87"/>
  <c r="BK86"/>
  <c r="J86"/>
  <c r="J59"/>
  <c r="J30"/>
  <c i="1" r="AG55"/>
  <c i="2" r="J89"/>
  <c r="BE89"/>
  <c r="J33"/>
  <c i="1" r="AV55"/>
  <c i="2" r="F33"/>
  <c i="1" r="AZ55"/>
  <c i="2" r="J61"/>
  <c r="J60"/>
  <c r="J83"/>
  <c r="J82"/>
  <c r="F82"/>
  <c r="F80"/>
  <c r="E78"/>
  <c r="J55"/>
  <c r="J54"/>
  <c r="F54"/>
  <c r="F52"/>
  <c r="E50"/>
  <c r="J39"/>
  <c r="J18"/>
  <c r="E18"/>
  <c r="F83"/>
  <c r="F55"/>
  <c r="J17"/>
  <c r="J12"/>
  <c r="J80"/>
  <c r="J52"/>
  <c r="E7"/>
  <c r="E76"/>
  <c r="E48"/>
  <c i="1" r="BD54"/>
  <c r="W33"/>
  <c r="BC54"/>
  <c r="W32"/>
  <c r="BB54"/>
  <c r="W31"/>
  <c r="BA54"/>
  <c r="W30"/>
  <c r="AZ54"/>
  <c r="W29"/>
  <c r="AY54"/>
  <c r="AX54"/>
  <c r="AW54"/>
  <c r="AK30"/>
  <c r="AV54"/>
  <c r="AK29"/>
  <c r="AU54"/>
  <c r="AT54"/>
  <c r="AS54"/>
  <c r="AG54"/>
  <c r="AK26"/>
  <c r="AT58"/>
  <c r="AN58"/>
  <c r="AT57"/>
  <c r="AN57"/>
  <c r="AT56"/>
  <c r="AN56"/>
  <c r="AT55"/>
  <c r="AN55"/>
  <c r="AN54"/>
  <c r="L50"/>
  <c r="AM50"/>
  <c r="AM49"/>
  <c r="L49"/>
  <c r="AM47"/>
  <c r="L47"/>
  <c r="L45"/>
  <c r="L4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<sst xmlns="http://schemas.openxmlformats.org/spreadsheetml/2006/main">
  <si>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</si>
  <si>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</si>
  <si>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</si>
  <si>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</si>
  <si>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</si>
  <si>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{248b4b2f-b8b7-430c-ab69-d96115a6eeb4}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</si>
  <si>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</si>
  <si>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</si>
  <si>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</si>
  <si>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</si>
  <si>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</si>
  <si>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</si>
  <si>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</si>
  <si>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</si>
  <si>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18-21a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</si>
  <si>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</si>
  <si>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</si>
  <si>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Poděbradská, Praha 9, č. akce 119</t>
  </si>
  <si>
    <t>KSO:</t>
  </si>
  <si>
    <t/>
  </si>
  <si>
    <t>CC-CZ:</t>
  </si>
  <si>
    <t>Místo:</t>
  </si>
  <si>
    <t xml:space="preserve"> </t>
  </si>
  <si>
    <t>Datum:</t>
  </si>
  <si>
    <t>11. 4. 2019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</si>
  <si>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</si>
  <si>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</si>
  <si>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</si>
  <si>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</si>
  <si>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</si>
  <si>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</si>
  <si>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</si>
  <si>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</si>
  <si>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</si>
  <si>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</si>
  <si>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</si>
  <si>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</si>
  <si>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</si>
  <si>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</si>
  <si>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</si>
  <si>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</si>
  <si>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</si>
  <si>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</si>
  <si>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</si>
  <si>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</si>
  <si>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</si>
  <si>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</si>
  <si>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</si>
  <si>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</si>
  <si>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</si>
  <si>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</si>
  <si>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</si>
  <si>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</si>
  <si>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</si>
  <si>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</si>
  <si>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</si>
  <si>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</si>
  <si>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</si>
  <si>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</si>
  <si>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</si>
  <si>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</si>
  <si>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</si>
  <si>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</si>
  <si>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</si>
  <si>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</si>
  <si>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</si>
  <si>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</si>
  <si>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</si>
  <si>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</si>
  <si>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</si>
  <si>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</si>
  <si>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</si>
  <si>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</si>
  <si>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</si>
  <si>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00</t>
  </si>
  <si>
    <t>VRN</t>
  </si>
  <si>
    <t>STA</t>
  </si>
  <si>
    <t>1</t>
  </si>
  <si>
    <t>{54687b3d-afe5-4ae1-b32a-c14a42b954d5}</t>
  </si>
  <si>
    <t>2</t>
  </si>
  <si>
    <t>01</t>
  </si>
  <si>
    <t>Komunikace</t>
  </si>
  <si>
    <t>{21a03762-d972-4bda-8ad1-02033f11f6a2}</t>
  </si>
  <si>
    <t>02</t>
  </si>
  <si>
    <t>Odvodnění</t>
  </si>
  <si>
    <t>{d40d51c5-a449-4fc7-9659-32e45d4a6365}</t>
  </si>
  <si>
    <t>03</t>
  </si>
  <si>
    <t>Sanace zemní pláně</t>
  </si>
  <si>
    <t>{e1dcb8c5-8a15-4bcb-bd0a-d1262101d155}</t>
  </si>
  <si>
    <t>KRYCÍ LIST SOUPISU PRACÍ</t>
  </si>
  <si>
    <t>Objekt:</t>
  </si>
  <si>
    <t>00 - VRN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</si>
  <si>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</si>
  <si>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</si>
  <si>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</si>
  <si>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</si>
  <si>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</si>
  <si>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</si>
  <si>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</si>
  <si>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</si>
  <si>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</si>
  <si>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</si>
  <si>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</si>
  <si>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</si>
  <si>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</si>
  <si>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</si>
  <si>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</si>
  <si>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</si>
  <si>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</si>
  <si>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</si>
  <si>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</si>
  <si>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</si>
  <si>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</si>
  <si>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</si>
  <si>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</si>
  <si>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</si>
  <si>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Vedlejší rozpočtové náklady</t>
  </si>
  <si>
    <t>5</t>
  </si>
  <si>
    <t>ROZPOCET</t>
  </si>
  <si>
    <t>VRN1</t>
  </si>
  <si>
    <t>Průzkumné, geodetické a projektové práce</t>
  </si>
  <si>
    <t>K</t>
  </si>
  <si>
    <t>011002000</t>
  </si>
  <si>
    <t>Průzkumné práce-kamerový průzkum přípojek UV</t>
  </si>
  <si>
    <t>m</t>
  </si>
  <si>
    <t>CS ÚRS 2019 01</t>
  </si>
  <si>
    <t>1024</t>
  </si>
  <si>
    <t>1398105840</t>
  </si>
  <si>
    <t>VV</t>
  </si>
  <si>
    <t>13*9</t>
  </si>
  <si>
    <t>012103000</t>
  </si>
  <si>
    <t>Geodetické práce před výstavbou</t>
  </si>
  <si>
    <t>…</t>
  </si>
  <si>
    <t>1078606178</t>
  </si>
  <si>
    <t>P</t>
  </si>
  <si>
    <t>Poznámka k položce:_x000d_
Vytýčení stávajících inženýrských sítí</t>
  </si>
  <si>
    <t>3</t>
  </si>
  <si>
    <t>012203000</t>
  </si>
  <si>
    <t>Geodetické práce při provádění stavby</t>
  </si>
  <si>
    <t>-1143456760</t>
  </si>
  <si>
    <t>4</t>
  </si>
  <si>
    <t>012303000</t>
  </si>
  <si>
    <t>Geodetické práce po výstavbě</t>
  </si>
  <si>
    <t>1399134592</t>
  </si>
  <si>
    <t>Poznámka k položce:_x000d_
Zaměření skutečného provedení stavby</t>
  </si>
  <si>
    <t>013254000</t>
  </si>
  <si>
    <t>Dokumentace skutečného provedení stavby</t>
  </si>
  <si>
    <t>1544947495</t>
  </si>
  <si>
    <t>Poznámka k položce:_x000d_
Zřetelné vyznačení všech změn do projektové dokumentace stavby, ke kterým dojde v průběhu realizace díla v min. 2 vyhotoveních.</t>
  </si>
  <si>
    <t>VRN3</t>
  </si>
  <si>
    <t>Zařízení staveniště</t>
  </si>
  <si>
    <t>6</t>
  </si>
  <si>
    <t>030001000</t>
  </si>
  <si>
    <t>315817581</t>
  </si>
  <si>
    <t>Poznámka k položce:_x000d_
Zřízení, provoz a zrušení ZS</t>
  </si>
  <si>
    <t>7</t>
  </si>
  <si>
    <t>034503000</t>
  </si>
  <si>
    <t>Informační tabule na staveništi</t>
  </si>
  <si>
    <t>1616365662</t>
  </si>
  <si>
    <t>VRN4</t>
  </si>
  <si>
    <t>Inženýrská činnost</t>
  </si>
  <si>
    <t>8</t>
  </si>
  <si>
    <t>040001000</t>
  </si>
  <si>
    <t>69053971</t>
  </si>
  <si>
    <t>Poznámka k položce:_x000d_
Projednání DIO, zajištění DIR, zajištění dokladů nutných k zahájení stavby</t>
  </si>
  <si>
    <t>9</t>
  </si>
  <si>
    <t>043134000</t>
  </si>
  <si>
    <t>Zkoušky zatěžovací</t>
  </si>
  <si>
    <t>1033247206</t>
  </si>
  <si>
    <t>VRN6</t>
  </si>
  <si>
    <t>Územní vlivy</t>
  </si>
  <si>
    <t>10</t>
  </si>
  <si>
    <t>060001000</t>
  </si>
  <si>
    <t>-1972519262</t>
  </si>
  <si>
    <t>VRN7</t>
  </si>
  <si>
    <t>Provozní vlivy</t>
  </si>
  <si>
    <t>11</t>
  </si>
  <si>
    <t>072002000</t>
  </si>
  <si>
    <t>Silniční provoz</t>
  </si>
  <si>
    <t>1167992185</t>
  </si>
  <si>
    <t>Poznámka k položce:_x000d_
Práce za dopravního provozu (silníční, tramvajový)</t>
  </si>
  <si>
    <t>12</t>
  </si>
  <si>
    <t>075103000</t>
  </si>
  <si>
    <t>Ochranná pásma elektrického vedení</t>
  </si>
  <si>
    <t>-1914492453</t>
  </si>
  <si>
    <t>Poznámka k položce:_x000d_
Práce v blízkosti trolejového vedení TRAM</t>
  </si>
  <si>
    <t>VRN9</t>
  </si>
  <si>
    <t>Ostatní náklady</t>
  </si>
  <si>
    <t>13</t>
  </si>
  <si>
    <t>090001000</t>
  </si>
  <si>
    <t>-2026867854</t>
  </si>
  <si>
    <t>Poznámka k položce:_x000d_
DIO-pronájem DZ, apod.</t>
  </si>
  <si>
    <t>01 - Komunikace</t>
  </si>
  <si>
    <t>HSV - Práce a dodávky HSV</t>
  </si>
  <si>
    <t xml:space="preserve">    1 - 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</si>
  <si>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</si>
  <si>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</si>
  <si>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</si>
  <si>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</si>
  <si>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</si>
  <si>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</si>
  <si>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HSV</t>
  </si>
  <si>
    <t>Práce a dodávky HSV</t>
  </si>
  <si>
    <t xml:space="preserve"> Zemní práce</t>
  </si>
  <si>
    <t>113154354</t>
  </si>
  <si>
    <t>Frézování živičného podkladu nebo krytu s naložením na dopravní prostředek plochy přes 1 000 do 10 000 m2 s překážkami v trase pruhu šířky do 1 m, tloušťky vrstvy 100 mm</t>
  </si>
  <si>
    <t>m2</t>
  </si>
  <si>
    <t>-688553788</t>
  </si>
  <si>
    <t>PSC</t>
  </si>
  <si>
    <t xml:space="preserve">Poznámka k souboru cen:_x000d_
1. V cenách jsou započteny i náklady na:_x000d_
a) vodu pro chlazení zubů frézy,_x000d_
b) opotřebování frézovacích nástrojů,_x000d_
c) naložení odfrézovaného materiálu na dopravní prostředek._x000d_
2. V cenách nejsou započteny náklady na:_x000d_
a) nutné ruční odstranění (vybourání) živičného krytu kolem překážek, které se oceňují cenami souboru cen 113 10-7 Odstranění podkladů nebo krytů této části katalogu,_x000d_
b) očištění povrchu odfrézované plochy, které se oceňují cenami souboru cen 938 90-9 Odstranění bláta, prachu z povrchu podkladu nebo krytu části C01 tohoto katalogu._x000d_
3. Množství měrných jednotek pro rozpočet určí projekt. Drobné překážky, např. vpusti, uzávěry, sloupy (plochy do 2 m2) se z celkové frézované plochy neodečítají._x000d_
4. Tloušťku frézované vrstvy určí projekt a měří se tloušťka jednotlivých záběrů v mm._x000d_
5. Cena s překážkami je určena v případech, kdy:_x000d_
a) na 200 m2 frézované plochy se vyskytne v průměru více než jedna vpusť nebo vstup inženýrských sítí, popř. stožár, vstupní ostrůvek apod.,_x000d_
b) jsou-li podél frézované plochy osazeny obrubníky s výškovým rozdílem horní plochy obrubníku od frézované plochy větší než 250 mm._x000d_
6. Překážkami se rozumějí obrubníky nebo krajníky, pokud výškový rozdíl horní plochy obrubníku od frézované plochy je větší než 250 mm, vpusti nebo vstupy inženýrských sítí, stožáry, nástupní a ochranné ostrůvky apod._x000d_
</t>
  </si>
  <si>
    <t>"1.Úsek, 1. část 0,140 00 – 0,160 00"129,1*2</t>
  </si>
  <si>
    <t>"1.úsek, 2. část 0,160 00 – 0,275,00"691,1</t>
  </si>
  <si>
    <t>"2.úsek: 0,275 00 – 0,675 00"2251,3*2</t>
  </si>
  <si>
    <t>Součet</t>
  </si>
  <si>
    <t>113154353</t>
  </si>
  <si>
    <t>Frézování živičného podkladu nebo krytu s naložením na dopravní prostředek plochy přes 1 000 do 10 000 m2 s překážkami v trase pruhu šířky do 1 m, tloušťky vrstvy 50 mm</t>
  </si>
  <si>
    <t>468660936</t>
  </si>
  <si>
    <t>"1.Úsek, 1. část 0,140 00 – 0,160 00"129,1</t>
  </si>
  <si>
    <t>"1.úsek, 2. část 0,160 00 – 0,275,00-sanace podkladní vrstvy 45%"691,1*0,45</t>
  </si>
  <si>
    <t>"2.úsek: 0,275 00 – 0,675 00"2251,3</t>
  </si>
  <si>
    <t>113107232</t>
  </si>
  <si>
    <t>Odstranění podkladů nebo krytů strojně plochy jednotlivě přes 200 m2 s přemístěním hmot na skládku na vzdálenost do 20 m nebo s naložením na dopravní prostředek z betonu prostého, o tl. vrstvy přes 150 do 300 mm</t>
  </si>
  <si>
    <t>17758482</t>
  </si>
  <si>
    <t xml:space="preserve">Poznámka k souboru cen:_x000d_
1. Pro volbu cen z hlediska množství se uvažuje každá souvisle odstraňovaná plocha krytu nebo podkladu stejného druhu samostatně. Odstraňuje-li se několik vrstev vozovky najednou, jednotlivé vrstvy se oceňují každá samostatně._x000d_
2. Ceny_x000d_
a) –7111 až –7113, –7151 až -7153, -7211 až -7213 a -7311 až -7313 lze použít i pro odstranění podkladů nebo krytů ze štěrkopísku, škváry, strusky nebo z mechanicky zpevněných zemin,_x000d_
b) –7121 až 7125, –7161 až -7165, -7221 až -7225 a -7321 až -7325 lze použít i pro odstranění podkladů nebo krytů ze zemin stabilizovaných vápnem,_x000d_
c) –7130 až -7134, –7170 až -7174, –7230 až -7234 a -7330 až -7334 lze použít i pro odstranění dlažeb uložených do betonového lože a dlažeb z mozaiky uložených do cementové malty nebo podkladu ze zemin stabilizovaných cementem._x000d_
3. Ceny lze použít i pro odstranění podkladů nebo krytů opatřených živičnými postřiky nebo nátěry._x000d_
4. Ceny odlišené podle tloušťky (např. do 100 mm, do 200 mm) jsou určeny vždy pro celou tloušťku jednotlivých konstrukcí._x000d_
5. V cenách nejsou započteny náklady na zarovnání styčných ploch betonových nebo živičných podkladů nebo krytů, které se oceňuje cenami souboru cen 919 73- Zarovnání styčné plochy části C 01 tohoto ceníku. Množství suti získané ze zarovnání styčných ploch podkladů nebo krytů se zvlášť nevykazuje._x000d_
6. Přemístění vybouraného materiálu větší vzdálenost, než je uvedeno, se oceňuje cenami souborů cen 997 22-1 Vodorovná doprava suti._x000d_
7. Ceny -714 . , -718 . , –724 . a -734 . nelze použít pro odstranění podkladu nebo krytu frézováním._x000d_
</t>
  </si>
  <si>
    <t>Poznámka k položce:_x000d_
SC (prolévaný štěrk) tl. cca 200 mm</t>
  </si>
  <si>
    <t>113107212</t>
  </si>
  <si>
    <t>Odstranění podkladů nebo krytů strojně plochy jednotlivě přes 200 m2 s přemístěním hmot na skládku na vzdálenost do 20 m nebo s naložením na dopravní prostředek z kameniva těženého, o tl. vrstvy přes 100 do 200 mm</t>
  </si>
  <si>
    <t>-1120462838</t>
  </si>
  <si>
    <t>Poznámka k položce:_x000d_
kamenivo tl. 120 mm</t>
  </si>
  <si>
    <t>113107241</t>
  </si>
  <si>
    <t>Odstranění podkladů nebo krytů strojně plochy jednotlivě přes 200 m2 s přemístěním hmot na skládku na vzdálenost do 20 m nebo s naložením na dopravní prostředek živičných, o tl. vrstvy do 50 mm</t>
  </si>
  <si>
    <t>-646253111</t>
  </si>
  <si>
    <t>Poznámka k položce:_x000d_
LA tl. 40 mm</t>
  </si>
  <si>
    <t>"chodník"480*1,5</t>
  </si>
  <si>
    <t>113107231</t>
  </si>
  <si>
    <t>Odstranění podkladů nebo krytů strojně plochy jednotlivě přes 200 m2 s přemístěním hmot na skládku na vzdálenost do 20 m nebo s naložením na dopravní prostředek z betonu prostého, o tl. vrstvy přes 100 do 150 mm</t>
  </si>
  <si>
    <t>468901319</t>
  </si>
  <si>
    <t>113107222</t>
  </si>
  <si>
    <t>Odstranění podkladů nebo krytů strojně plochy jednotlivě přes 200 m2 s přemístěním hmot na skládku na vzdálenost do 20 m nebo s naložením na dopravní prostředek z kameniva hrubého drceného, o tl. vrstvy přes 100 do 200 mm</t>
  </si>
  <si>
    <t>123995926</t>
  </si>
  <si>
    <t>113202111</t>
  </si>
  <si>
    <t>Vytrhání obrub s vybouráním lože, s přemístěním hmot na skládku na vzdálenost do 3 m nebo s naložením na dopravní prostředek z krajníků nebo obrubníků stojatých</t>
  </si>
  <si>
    <t>-718048164</t>
  </si>
  <si>
    <t xml:space="preserve">Poznámka k souboru cen:_x000d_
1. Ceny jsou určeny:_x000d_
a) pro vytrhání obrub, obrubníků nebo krajníků jakéhokoliv druhu a velikosti uložených v jakémkoliv loži popř. i s opěrami a vyspárovaných jakýmkoliv materiálem,_x000d_
b) pro obruby z dlažebních kostek uložených v jedné řadě._x000d_
2. V cenách nejsou započteny náklady na popř. nutné očištění:_x000d_
a) vytrhaných obrubníků nebo krajníků, které se oceňuje cenami souboru cen 979 0 . - . . Očištění vybouraných obrubníků, krajníků, desek nebo dílců části C 01 tohoto ceníku,_x000d_
b) vytrhaných dlažebních kostek, které se oceňují cenami souboru cen 979 07-11 Očištění vybouraných dlažebních kostek části C 01 tohoto ceníku._x000d_
3. Vytrhání obrub ze dvou řad kostek se oceňuje jako dvojnásobné množství vytrhání obrub z jedné řady kostek._x000d_
4. Přemístění vybouraných obrub, krajníků nebo dlažebních kostek včetně materiálu z lože a spár na vzdálenost přes 3 m se oceňuje cenami souborů cen 997 22-1 Vodorovná doprava suti a vybouraných hmot._x000d_
</t>
  </si>
  <si>
    <t>"OP3 u chodníku"419,9</t>
  </si>
  <si>
    <t>"OP3 u tram tělesa-20% z celk délky"526*0,2</t>
  </si>
  <si>
    <t>113203111</t>
  </si>
  <si>
    <t>Vytrhání obrub s vybouráním lože, s přemístěním hmot na skládku na vzdálenost do 3 m nebo s naložením na dopravní prostředek z dlažebních kostek</t>
  </si>
  <si>
    <t>406121065</t>
  </si>
  <si>
    <t>"VD 1-linka"10,0+8,00+11,5+16,8</t>
  </si>
  <si>
    <t>"VD 2-linka"(7,8+6,0)*2</t>
  </si>
  <si>
    <t>181951102</t>
  </si>
  <si>
    <t>Úprava pláně vyrovnáním výškových rozdílů v hornině tř. 1 až 4 se zhutněním</t>
  </si>
  <si>
    <t>413300728</t>
  </si>
  <si>
    <t xml:space="preserve">Poznámka k souboru cen:_x000d_
1. Ceny jsou určeny pro urovnání všech nově zřizovaných ploch (v zářezech i na násypech) vodorovných nebo ve sklonu do 1:5 pod zpevnění ploch jakéhokoliv druhu, pod humusování, (ne však pro plochy zásypu rýh pro podzemní vedení), drnování apod. a dále, předepíše-li projekt urovnání pláně z jiného důvodu._x000d_
2. Ceny nelze použít pro urovnání lavic (berem) šířky do 3 m přerušujících svahy, pro urovnání dna silničních a železničních příkopů pro jakoukoliv šířku dna; toto urovnání se oceňuje cenami souboru cen 182 .0-1 Svahování._x000d_
3. Urovnání ploch ve sklonu přes 1 : 5 se oceňuje cenami souboru cen 182 . 0-11 Svahování trvalých svahů do projektovaných profilů._x000d_
4. Náklady na urovnání dna a stěn při čištění příkopů pozemních komunikací jsou započteny v cenách souborů cen 938 90-2 . Čištění příkopů komunikací v suchu nebo ve vodě části A02 Zemní práce pro objekty oborů 821 až 828._x000d_
5. Míru zhutnění určuje projekt. Ceny se zhutněním jsou určeny pro jakoukoliv míru zhutnění._x000d_
</t>
  </si>
  <si>
    <t>Vodorovné konstrukce</t>
  </si>
  <si>
    <t>452112111</t>
  </si>
  <si>
    <t>Osazení betonových dílců prstenců nebo rámů pod poklopy a mříže, výšky do 100 mm</t>
  </si>
  <si>
    <t>kus</t>
  </si>
  <si>
    <t>-90445855</t>
  </si>
  <si>
    <t xml:space="preserve">Poznámka k souboru cen:_x000d_
1. V cenách nejsou započteny náklady na dodávku betonových výrobků; tyto se oceňují ve specifikaci._x000d_
</t>
  </si>
  <si>
    <t>9*2</t>
  </si>
  <si>
    <t>M</t>
  </si>
  <si>
    <t>59224013</t>
  </si>
  <si>
    <t>prstenec šachtový vyrovnávací betonový 625x100x100mm</t>
  </si>
  <si>
    <t>1883633871</t>
  </si>
  <si>
    <t>Komunikace pozemní</t>
  </si>
  <si>
    <t>564871111</t>
  </si>
  <si>
    <t>Podklad ze štěrkodrti ŠD s rozprostřením a zhutněním, po zhutnění tl. 250 mm</t>
  </si>
  <si>
    <t>-43229008</t>
  </si>
  <si>
    <t>Poznámka k položce:_x000d_
fr.0/63</t>
  </si>
  <si>
    <t>14</t>
  </si>
  <si>
    <t>567131111</t>
  </si>
  <si>
    <t>Podklad ze směsi stmelené cementem SC bez dilatačních spár, s rozprostřením a zhutněním SC C 3/4 (SC I), po zhutnění tl. 160 mm</t>
  </si>
  <si>
    <t>-1466137630</t>
  </si>
  <si>
    <t xml:space="preserve">Poznámka k souboru cen:_x000d_
1. V cenách jsou započteny i náklady na ošetření povrchu podkladu vodou._x000d_
2. V cenách 567 1.-4 jsou započteny i náklady postřik proti odpařování vody._x000d_
3. V cenách nejsou započteny náklady na:_x000d_
a) příp. postřik, který se oceňuje cenou 919 74-8111 Postřik popř. zdrsnění povrchu cementobetonového krytu nebo podkladu ochrannou emulzí,_x000d_
b) zřízení dilatačních spár a jejich vyplnění; tyto práce se oceňují cenami souborů cen 919 11-1 Řezání dilatačních spár, 919 12-. Těsnění dilatačních spár a 919 13 Vyztužení dilatačních spár._x000d_
</t>
  </si>
  <si>
    <t>573191111</t>
  </si>
  <si>
    <t>Postřik infiltrační kationaktivní emulzí v množství 1,00 kg/m2</t>
  </si>
  <si>
    <t>823591515</t>
  </si>
  <si>
    <t xml:space="preserve">Poznámka k souboru cen:_x000d_
1. V ceně nejsou započteny náklady na popř. projektem předepsané očištění vozovky, které se oceňuje cenou 938 90-8411 Očištění povrchu saponátovým roztokem části C 01 tohoto katalogu._x000d_
</t>
  </si>
  <si>
    <t>16</t>
  </si>
  <si>
    <t>565145111</t>
  </si>
  <si>
    <t>Asfaltový beton vrstva podkladní ACP 16 (obalované kamenivo střednězrnné - OKS) s rozprostřením a zhutněním v pruhu šířky do 3 m, po zhutnění tl. 60 mm</t>
  </si>
  <si>
    <t>779273299</t>
  </si>
  <si>
    <t>17</t>
  </si>
  <si>
    <t>573231108</t>
  </si>
  <si>
    <t>Postřik spojovací PS bez posypu kamenivem ze silniční emulze, v množství 0,50 kg/m2</t>
  </si>
  <si>
    <t>-695546798</t>
  </si>
  <si>
    <t>18</t>
  </si>
  <si>
    <t>577155132</t>
  </si>
  <si>
    <t>Asfaltový beton vrstva ložní ACL 16 (ABH) s rozprostřením a zhutněním z modifikovaného asfaltu v pruhu šířky do 3 m, po zhutnění tl. 60 mm</t>
  </si>
  <si>
    <t>-2014130015</t>
  </si>
  <si>
    <t>19</t>
  </si>
  <si>
    <t>573231107</t>
  </si>
  <si>
    <t>Postřik spojovací PS bez posypu kamenivem ze silniční emulze, v množství 0,40 kg/m2</t>
  </si>
  <si>
    <t>1209398823</t>
  </si>
  <si>
    <t>20</t>
  </si>
  <si>
    <t>577134131</t>
  </si>
  <si>
    <t>Asfaltový beton vrstva obrusná ACO 11 (ABS) s rozprostřením a se zhutněním z modifikovaného asfaltu v pruhu šířky do 3 m, po zhutnění tl. 40 mm</t>
  </si>
  <si>
    <t>1379755973</t>
  </si>
  <si>
    <t>564851111</t>
  </si>
  <si>
    <t>Podklad ze štěrkodrti ŠD s rozprostřením a zhutněním, po zhutnění tl. 150 mm</t>
  </si>
  <si>
    <t>1757508016</t>
  </si>
  <si>
    <t>22</t>
  </si>
  <si>
    <t>567122111</t>
  </si>
  <si>
    <t>Podklad ze směsi stmelené cementem SC bez dilatačních spár, s rozprostřením a zhutněním SC C 8/10 (KSC I), po zhutnění tl. 120 mm</t>
  </si>
  <si>
    <t>1536925532</t>
  </si>
  <si>
    <t>23</t>
  </si>
  <si>
    <t>578142115</t>
  </si>
  <si>
    <t>Litý asfalt MA 8 (LAJ) s rozprostřením z nemodifikovaného asfaltu v pruhu šířky do 3 m tl. 40 mm</t>
  </si>
  <si>
    <t>-346035293</t>
  </si>
  <si>
    <t xml:space="preserve">Poznámka k souboru cen:_x000d_
1. ČSN EN 13108-8 připouští pro MA 8 pouze tl. 25 až 40 mm._x000d_
2. V cenách jsou započteny i náklady na napojení pracovních spár._x000d_
3. V cenách nejsou započteny náklady na příp. projektem předepsané:_x000d_
a) zdrsňovací posypy, které se oceňují cenami souboru cen 578 90- Zdrsňovací posyp litého asfaltu,_x000d_
b) posypy drobným kamenivem, které se oceňují cenami souboru cen 572 40- Posyp živičného podkladu nebo krytu části C 01 tohoto katalogu._x000d_
</t>
  </si>
  <si>
    <t>24</t>
  </si>
  <si>
    <t>578901111</t>
  </si>
  <si>
    <t>Zdrsňovací posyp litého asfaltu z kameniva drobného drceného obaleného asfaltem se zaválcováním a s odstraněním přebytečného materiálu s povrchu, v množství 4 kg/m2</t>
  </si>
  <si>
    <t>-1818105493</t>
  </si>
  <si>
    <t>25</t>
  </si>
  <si>
    <t>596211110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</si>
  <si>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</si>
  <si>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85997904</t>
  </si>
  <si>
    <t xml:space="preserve">Poznámka k souboru cen:_x000d_
1. Pro volbu cen dlažeb platí toto rozdělení: Skupina A: dlažby z prvků stejného tvaru, Skupina B: dlažby z prvků dvou a více tvarů nebo z obrazců o ploše jednotlivě do 100 m2, Skupina C: dlažby obloukovitých tvarů (oblouky, kruhy, apod.)._x000d_
2. V cenách jsou započteny i náklady na dodání hmot pro lože a na dodání materiálu na výplň spár._x000d_
3. V cenách nejsou započteny náklady na dodání zámkové dlažby, které se oceňuje ve specifikaci; ztratné lze dohodnout u plochy_x000d_
a) do 100 m2 ve výši 3 %,_x000d_
b) přes 100 do 300 m2 ve výši 2 %,_x000d_
c) přes 300 m2 ve výši 1 %._x000d_
4. Část lože přesahující tloušťku 40 mm se oceňuje cenami souboru cen 451 . . -9 . Příplatek za každých dalších 10 mm tloušťky podkladu nebo lože._x000d_
</t>
  </si>
  <si>
    <t>"hmatové prvky pro nevidomé"2,5</t>
  </si>
  <si>
    <t>26</t>
  </si>
  <si>
    <t>59245006</t>
  </si>
  <si>
    <t>dlažba skladebná betonová pro nevidomé 200x100x60mm barevná</t>
  </si>
  <si>
    <t>-1232681553</t>
  </si>
  <si>
    <t>"hmatové prvky pro nevidomé"2,5*1,1</t>
  </si>
  <si>
    <t>27</t>
  </si>
  <si>
    <t>572531131</t>
  </si>
  <si>
    <t>Vyspravení trhlin dosavadního krytu asfaltovou sanační hmotou oprava trhlin šířky přes 30 do 40 mm</t>
  </si>
  <si>
    <t>-640501726</t>
  </si>
  <si>
    <t xml:space="preserve">Poznámka k souboru cen:_x000d_
1. Ceny lze užít pro vyspravení trhlin i porušených dilatačních spár._x000d_
2. V cenách jsou započteny i náklady na vyčištění trhlin nebo spár, základní nátěr a zalití asfaltovou sanační hmotou včetně dodávky materiálů._x000d_
3. V cenách nejsou započteny náklady řezání spár, které se oceňují soubory cen 919 73-51 Řezání stávajícího krytu části B01 tohoto katalogu. Řezání se neprovádí u ošetření vlásečnicových trhlin s povrchovým překrytem._x000d_
</t>
  </si>
  <si>
    <t>"sanace úzkých trhlin, 1.úsek, 2. část 0,160 00 – 0,275,00"85,0</t>
  </si>
  <si>
    <t>28</t>
  </si>
  <si>
    <t>572531131R01</t>
  </si>
  <si>
    <t>-769218643</t>
  </si>
  <si>
    <t>"sanace úzkých trhlin, 1.úsek, 2. část 0,160 00 – 0,275,00"55,0</t>
  </si>
  <si>
    <t>29</t>
  </si>
  <si>
    <t>919112222</t>
  </si>
  <si>
    <t>Řezání dilatačních spár v živičném krytu vytvoření komůrky pro těsnící zálivku šířky 15 mm, hloubky 25 mm</t>
  </si>
  <si>
    <t>1926510766</t>
  </si>
  <si>
    <t xml:space="preserve">Poznámka k souboru cen:_x000d_
1. V cenách jsou započteny i náklady na vyčištění spár po řezání._x000d_
</t>
  </si>
  <si>
    <t>"podélná spára"535,0</t>
  </si>
  <si>
    <t>"příčné pracovní spáry"6*6</t>
  </si>
  <si>
    <t>30</t>
  </si>
  <si>
    <t>919122121</t>
  </si>
  <si>
    <t>Utěsnění dilatačních spár zálivkou za tepla v cementobetonovém nebo živičném krytu včetně adhezního nátěru s těsnicím profilem pod zálivkou, pro komůrky šířky 15 mm, hloubky 25 mm</t>
  </si>
  <si>
    <t>-1789057546</t>
  </si>
  <si>
    <t xml:space="preserve">Poznámka k souboru cen:_x000d_
1. V cenách jsou započteny i náklady na vyčištění spár před těsněním a zalitím a náklady na impregnaci, těsnění a zalití spár včetně dodání hmot._x000d_
</t>
  </si>
  <si>
    <t>Trubní vedení</t>
  </si>
  <si>
    <t>31</t>
  </si>
  <si>
    <t>899102211</t>
  </si>
  <si>
    <t>Demontáž poklopů litinových a ocelových včetně rámů, hmotnosti jednotlivě přes 50 do 100 Kg</t>
  </si>
  <si>
    <t>1920588153</t>
  </si>
  <si>
    <t>32</t>
  </si>
  <si>
    <t>899104112</t>
  </si>
  <si>
    <t>Osazení poklopů litinových a ocelových včetně rámů pro třídu zatížení D400, E600</t>
  </si>
  <si>
    <t>-308558711</t>
  </si>
  <si>
    <t xml:space="preserve">Poznámka k souboru cen:_x000d_
1. V cenách 899 10 -.112 nejsou započteny náklady na dodání poklopů včetně rámů; tyto náklady se oceňují ve specifikaci._x000d_
2. V cenách 899 10 -.113 nejsou započteny náklady na:_x000d_
a) dodání poklopů; tyto náklady se oceňují ve specifikaci,_x000d_
b) montáž rámů, která se oceňuje cenami souboru 452 11-21.. části A01 tohoto katalogu._x000d_
3. Poklopy a vtokové mříže dělíme do těchto tříd zatížení:_x000d_
a) A15, A50 pro plochy používané výlučně chodci a cyklisty,_x000d_
b) B125 pro chodníky, pěší zóny a plochy srovnatelné, plochy pro stání a parkování osobních automobilů i v patrech,_x000d_
c) C250 pro poklopy umístěné v ploše odvodňovacích proužků pozemní komunikace, která měřeno od hrany obrubníku, zasahuje nejvíce 0,5 m do vozovkya nejvíce 0,2 m do chodníku,_x000d_
d) D400 pro vozovky pozemních komunikací, ulice pro pěší, zpevněné krajnice a parkovací plochy, které jsou přístupné pro všechny druhy silničních vozidel,_x000d_
e) E600 pro plochy, které budou vystavené zvláště vysokému zatížení kol._x000d_
</t>
  </si>
  <si>
    <t>33</t>
  </si>
  <si>
    <t>28661935R</t>
  </si>
  <si>
    <t xml:space="preserve">poklop kruhový litinový  D400 s ventilací o průměru 600mm s nápisem Pražská kanalizace</t>
  </si>
  <si>
    <t>1402224973</t>
  </si>
  <si>
    <t>34</t>
  </si>
  <si>
    <t>899331111</t>
  </si>
  <si>
    <t>Výšková úprava uličního vstupu nebo vpusti do 200 mm zvýšením poklopu</t>
  </si>
  <si>
    <t>904819507</t>
  </si>
  <si>
    <t xml:space="preserve">Poznámka k souboru cen:_x000d_
1. V cenách jsou započteny i náklady na:_x000d_
a) odbourání dosavadního krytu, podkladu, nadezdívky nebo prstence s odklizením vybouraných hmot do 3 m,_x000d_
b) zarovnání plochy nadezdívky cementovou maltou,_x000d_
c) podbetonování nebo podezdění rámu,_x000d_
d) odstranění a znovuosazení rámu, poklopu, mříže, krycího hrnce nebo hydrantu,_x000d_
e) úpravu a doplnění krytu popř. podkladu vozovky v místě provedené výškové úpravy._x000d_
2. V cenách nejsou započteny náklady na příp. nutné dodání nové mříže, rámu, poklopu nebo krycího hrnce. Jejich dodání se oceňuje ve specifikaci, ztratné se nestanoví._x000d_
</t>
  </si>
  <si>
    <t>Poznámka k položce:_x000d_
Rektifikace povrchových znaků IS</t>
  </si>
  <si>
    <t>"rektifikace povrchových znaků IS"27</t>
  </si>
  <si>
    <t>Ostatní konstrukce a práce, bourání</t>
  </si>
  <si>
    <t>35</t>
  </si>
  <si>
    <t>911381812R</t>
  </si>
  <si>
    <t>Odstranění silničního betonového svodidla s naložením na dopravní prostředek délky 2 m, výšky 0,8 m</t>
  </si>
  <si>
    <t>1714921324</t>
  </si>
  <si>
    <t>Poznámka k položce:_x000d_
Svodidlo se rozebere, dočasně uskladní a po dokončení stavby opět instaluje zpět na původní místo. _x000d_
Cena zahrnuje (demontáž, odvoz do skladu, uskladnění, dovoz ze skladu)</t>
  </si>
  <si>
    <t>"betonové svodidlo"58,0</t>
  </si>
  <si>
    <t>36</t>
  </si>
  <si>
    <t>911381142R</t>
  </si>
  <si>
    <t>Silniční svodidlo betonové oboustranné průběžné délky 2 m, výšky 0,8 m</t>
  </si>
  <si>
    <t>-1162511207</t>
  </si>
  <si>
    <t xml:space="preserve">Poznámka k souboru cen:_x000d_
1. Ceny obsahují náklady na:_x000d_
a) osazení svodidla na konstrukci vozovky nebo chodníku,_x000d_
b) směrové a výškové vyrovnání dílců svodidel,_x000d_
c) sepnutí spojovacími tyčemi včetně spojky,_x000d_
d) dodávku dílců a spojek,_x000d_
e) náklady na manipulaci jeřábem_x000d_
2. V cenách nejsou započteny náklady, které se oceňují cenami katalogu 821-1 Mosty:_x000d_
a) na podkladní vyrovnávací vrstvu z plastbetonu nebo modifikovaného betonu,_x000d_
b) na broušení nerovností plochy konstrukce pro uložení betonového dílce (svodidla),_x000d_
c) na osazení snímatelného svodidlového madla._x000d_
</t>
  </si>
  <si>
    <t>Poznámka k položce:_x000d_
Instalace původních svodidel</t>
  </si>
  <si>
    <t>37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</si>
  <si>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</si>
  <si>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</si>
  <si>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-1728851527</t>
  </si>
  <si>
    <t xml:space="preserve">Poznámka k souboru cen:_x000d_
1. Ceny jsou určeny pro odstranění značek z jakéhokoliv materiálu._x000d_
2. V cenách -6131 a -6132 nejsou započteny náklady na demontáž tabulí (značek) od sloupků, tyto se oceňují cenou 966 00-6211 Odstranění svislých dopravních značek._x000d_
3. Přemístění vybouraných značek na vzdálenost přes 20 m se oceňuje cenami souboru cen 997 22-1 Vodorovná doprava vybouraných hmot._x000d_
</t>
  </si>
  <si>
    <t>Poznámka k položce:_x000d_
Svislé dopravní značky budou znovu použity, sloupky budou nové.</t>
  </si>
  <si>
    <t>"SDZ"3</t>
  </si>
  <si>
    <t>38</t>
  </si>
  <si>
    <t>914511112</t>
  </si>
  <si>
    <t>Montáž sloupku dopravních značek délky do 3,5 m do hliníkové patky</t>
  </si>
  <si>
    <t>1414038806</t>
  </si>
  <si>
    <t xml:space="preserve">Poznámka k souboru cen:_x000d_
1. V cenách jsou započteny i náklady na:_x000d_
a) vykopání jamek s odhozem výkopku na vzdálenost do 3 m,_x000d_
b) osazení sloupku včetně montáže a dodávky plastového víčka,_x000d_
2. V cenách -1111 jsou započteny i náklady na betonový základ._x000d_
3. V cenách -1112 jsou započteny i náklady na hliníkovou patku s betonovým základem._x000d_
4. V cenách nejsou započteny náklady na:_x000d_
a) dodání sloupku, tyto se oceňují ve specifikaci_x000d_
b) naložení a odklizení výkopku, tyto se oceňují cenami části A01 katalogu 800-1 Zemní práce._x000d_
</t>
  </si>
  <si>
    <t>39</t>
  </si>
  <si>
    <t>915611111</t>
  </si>
  <si>
    <t>Předznačení pro vodorovné značení stříkané barvou nebo prováděné z nátěrových hmot liniové dělicí čáry, vodicí proužky</t>
  </si>
  <si>
    <t>-1529680461</t>
  </si>
  <si>
    <t xml:space="preserve">Poznámka k souboru cen:_x000d_
1. Množství měrných jednotek se určuje:_x000d_
a) pro cenu -1111 v m délky dělicí čáry nebo vodícího proužku (včetně mezer),_x000d_
b) pro cenu -1112 v m2 natírané nebo stříkané plochy._x000d_
</t>
  </si>
  <si>
    <t>"V1a 0,125"29,0</t>
  </si>
  <si>
    <t>"V2a 3/6/0,125"8,0+23,0+230,0</t>
  </si>
  <si>
    <t>"V2b 3/1,5/0,125"103,0+70,0+14,0</t>
  </si>
  <si>
    <t>"V2b 1,5/1,5/0,125"31,0</t>
  </si>
  <si>
    <t>"V5 0,125"6,5</t>
  </si>
  <si>
    <t>"V5 0,25"6,5</t>
  </si>
  <si>
    <t>"V12e"113,0</t>
  </si>
  <si>
    <t>40</t>
  </si>
  <si>
    <t>915111111</t>
  </si>
  <si>
    <t>Vodorovné dopravní značení stříkané barvou dělící čára šířky 125 mm souvislá bílá základní</t>
  </si>
  <si>
    <t>-440021391</t>
  </si>
  <si>
    <t xml:space="preserve">Poznámka k souboru cen:_x000d_
1. Ceny jsou určeny pro dělící čáry bílé souvislé č. V1a, bílé přerušované č. V2a, žluté souvislé č. V12b, žluté přerušované č. V12c a vodící čáry bílé č. V4._x000d_
2. V cenách nejsou započteny náklady na:_x000d_
a) předznačení, tyto se oceňují cenami souboru cen 915 6.-11 Předznačení pro vodorovné značení,_x000d_
b) očištění vozovky, tyto se oceňují cenami souboru cen 938 90-9 . Odstranění bláta, prachu nebo hlinitého nánosu s povrchu podkladu nebo krytu části C 01 tohoto katalogu._x000d_
3. Množství měrných jednotek se určuje:_x000d_
a) u cen 915 11 a 915 12 v m délky dělící nebo vodící čáry (včetně mezer),_x000d_
b) u ceny 915 13 v m2 stříkané plochy bez mezer._x000d_
</t>
  </si>
  <si>
    <t>41</t>
  </si>
  <si>
    <t>915111112</t>
  </si>
  <si>
    <t>Vodorovné dopravní značení stříkané barvou dělící čára šířky 125 mm souvislá bílá retroreflexní</t>
  </si>
  <si>
    <t>1585597460</t>
  </si>
  <si>
    <t>42</t>
  </si>
  <si>
    <t>915111121</t>
  </si>
  <si>
    <t>Vodorovné dopravní značení stříkané barvou dělící čára šířky 125 mm přerušovaná bílá základní</t>
  </si>
  <si>
    <t>2071745649</t>
  </si>
  <si>
    <t>43</t>
  </si>
  <si>
    <t>915111122</t>
  </si>
  <si>
    <t>Vodorovné dopravní značení stříkané barvou dělící čára šířky 125 mm přerušovaná bílá retroreflexní</t>
  </si>
  <si>
    <t>-1834821476</t>
  </si>
  <si>
    <t>44</t>
  </si>
  <si>
    <t>915121111</t>
  </si>
  <si>
    <t>Vodorovné dopravní značení stříkané barvou vodící čára bílá šířky 250 mm souvislá základní</t>
  </si>
  <si>
    <t>-521603949</t>
  </si>
  <si>
    <t>45</t>
  </si>
  <si>
    <t>915221112</t>
  </si>
  <si>
    <t>Vodorovné dopravní značení stříkaným plastem vodící čára bílá šířky 250 mm souvislá retroreflexní</t>
  </si>
  <si>
    <t>-1431103376</t>
  </si>
  <si>
    <t xml:space="preserve">Poznámka k souboru cen:_x000d_
1. Ceny jsou určeny pro dělicí čáry souvislé č. V 1a bílé, přerušované č. V 2a bílé, vodící č. V 4 bílé, souvislá č. V12b žlutá, přerušovaná č. V12c žlutá._x000d_
2. V cenách nejsou započteny náklady na:_x000d_
a) předznačení, tyto se oceňují cenami souboru cen 915 6.-11 Předznačení pro vodorovné značení,_x000d_
b) očištění vozovky, tyto se oceňují cenami souboru cen 938 90-9 . Odstranění bláta, prachu, nebo hlinitého nánosu s povrchu podkladu, nebo krytu části C 01 tohoto katalogu._x000d_
3. Množství měrných jednotek se určuje:_x000d_
a) u cen 912 21 a 915 22 v m délky dělící nebo vodící čáry (včetně mezer),_x000d_
b) u ceny 915 23 v m2 stříkané plochy bez mezer._x000d_
</t>
  </si>
  <si>
    <t>46</t>
  </si>
  <si>
    <t>915621111</t>
  </si>
  <si>
    <t>Předznačení pro vodorovné značení stříkané barvou nebo prováděné z nátěrových hmot plošné šipky, symboly, nápisy</t>
  </si>
  <si>
    <t>-1368277478</t>
  </si>
  <si>
    <t>"V7a"4*0,5*3</t>
  </si>
  <si>
    <t>"V9a"2,5*8</t>
  </si>
  <si>
    <t>"V9c"3,0*4</t>
  </si>
  <si>
    <t>"V19"5,0*2</t>
  </si>
  <si>
    <t>47</t>
  </si>
  <si>
    <t>915131111</t>
  </si>
  <si>
    <t>Vodorovné dopravní značení stříkané barvou přechody pro chodce, šipky, symboly bílé základní</t>
  </si>
  <si>
    <t>2004255819</t>
  </si>
  <si>
    <t>48</t>
  </si>
  <si>
    <t>915231112</t>
  </si>
  <si>
    <t>Vodorovné dopravní značení stříkaným plastem přechody pro chodce, šipky, symboly nápisy bílé retroreflexní</t>
  </si>
  <si>
    <t>1720592435</t>
  </si>
  <si>
    <t>49</t>
  </si>
  <si>
    <t>916241113</t>
  </si>
  <si>
    <t>Osazení obrubníku kamenného se zřízením lože, s vyplněním a zatřením spár cementovou maltou ležatého s boční opěrou z betonu prostého, do lože z betonu prostého</t>
  </si>
  <si>
    <t>-178912462</t>
  </si>
  <si>
    <t xml:space="preserve">Poznámka k souboru cen:_x000d_
1. Ceny -1211, -1212 a -1213 lze použít i pro osazení krajníků z kamene._x000d_
2. V cenách chodníkových obrubníků ležatých i stojatých jsou započteny pro osazení:_x000d_
a) do lože z kameniva těženého i náklady na dodání hmot pro lože tl. 80 až 100 mm,_x000d_
b) do lože z betonu prostého i náklady na dodání hmot pro lože tl. 80 až 100 mm; v cenách -1113 a -1213 též náklady na zřízení boční opěry._x000d_
3. Část lože z betonu prostého přesahující tl. 100 mm se oceňuje cenou 916 99-1121 Lože pod obrubníky, krajníky nebo obruby z dlažebních kostek._x000d_
4. V cenách nejsou započteny náklady na dodání obrubníků nebo krajníků, tyto se oceňují ve specifikaci._x000d_
</t>
  </si>
  <si>
    <t>"VD 1-linka-náhrada OP3"10,0+8,00+11,5+16,8</t>
  </si>
  <si>
    <t>"VD 2-linka-náhrada OP3"7,8+6,0</t>
  </si>
  <si>
    <t>Mezisoučet</t>
  </si>
  <si>
    <t>50</t>
  </si>
  <si>
    <t>58380004</t>
  </si>
  <si>
    <t>obrubník kamenný žulový přímý 250x200mm</t>
  </si>
  <si>
    <t>676493604</t>
  </si>
  <si>
    <t>"OP3 u chodníku-náhrada poškozených 20%"419,9*0,2</t>
  </si>
  <si>
    <t>"OP3 u tram tělesa-20% z celk délky-náhrada poškozených 10%"526*0,2*0,1</t>
  </si>
  <si>
    <t>51</t>
  </si>
  <si>
    <t>979024443</t>
  </si>
  <si>
    <t>Očištění vybouraných prvků komunikací od spojovacího materiálu s odklizením a uložením očištěných hmot a spojovacího materiálu na skládku na vzdálenost do 10 m obrubníků a krajníků, vybouraných z jakéhokoliv lože a s jakoukoliv výplní spár silničních</t>
  </si>
  <si>
    <t>-1725828372</t>
  </si>
  <si>
    <t xml:space="preserve">Poznámka k souboru cen:_x000d_
1. Ceny 05-4441 a 05-4442 jsou určeny jen pro očištění vybouraných dlaždic, desek nebo tvarovek uložených do lože ze sypkého materiálu bez pojiva._x000d_
2. Přemístění vybouraných obrubníků, krajníků, desek nebo dílců na vzdálenost přes 10 m se oceňuje cenami souboru cen 997 22-1 Vodorovná doprava vybouraných hmot._x000d_
</t>
  </si>
  <si>
    <t>52</t>
  </si>
  <si>
    <t>919112111</t>
  </si>
  <si>
    <t>Řezání dilatačních spár v živičném krytu příčných nebo podélných, šířky 4 mm, hloubky do 60 mm</t>
  </si>
  <si>
    <t>1262822083</t>
  </si>
  <si>
    <t>"chodník"480,0</t>
  </si>
  <si>
    <t>53</t>
  </si>
  <si>
    <t>R01</t>
  </si>
  <si>
    <t>Odstranění skříně pro topný kabel kolejnice TRAM (DPP)</t>
  </si>
  <si>
    <t>ks</t>
  </si>
  <si>
    <t>1173158029</t>
  </si>
  <si>
    <t>54</t>
  </si>
  <si>
    <t>R02</t>
  </si>
  <si>
    <t>Dodávka a montáž skříně pro topný kabel kolejnice TRAM (DPP)</t>
  </si>
  <si>
    <t>-1846120819</t>
  </si>
  <si>
    <t>55</t>
  </si>
  <si>
    <t>R03</t>
  </si>
  <si>
    <t>Demontáž topného kabelu kolejnice TRAM (DPP)</t>
  </si>
  <si>
    <t>535756415</t>
  </si>
  <si>
    <t>56</t>
  </si>
  <si>
    <t>R04</t>
  </si>
  <si>
    <t>Montáž topného kabelu kolejnice TRAM (DPP)</t>
  </si>
  <si>
    <t>-2143502985</t>
  </si>
  <si>
    <t>57</t>
  </si>
  <si>
    <t>R05</t>
  </si>
  <si>
    <t>Pryžový profil kolejnice-bokovnice</t>
  </si>
  <si>
    <t>-477148934</t>
  </si>
  <si>
    <t>997</t>
  </si>
  <si>
    <t>Přesun sutě</t>
  </si>
  <si>
    <t>58</t>
  </si>
  <si>
    <t>997221551</t>
  </si>
  <si>
    <t>Vodorovná doprava suti bez naložení, ale se složením a s hrubým urovnáním ze sypkých materiálů, na vzdálenost do 1 km</t>
  </si>
  <si>
    <t>t</t>
  </si>
  <si>
    <t>-12883398</t>
  </si>
  <si>
    <t xml:space="preserve">Poznámka k souboru cen:_x000d_
1. Ceny nelze použít pro vodorovnou dopravu suti po železnici, po vodě nebo neobvyklými dopravními prostředky._x000d_
2. Je-li na dopravní dráze pro vodorovnou dopravu suti překážka, pro kterou je nutno suť překládat z jednoho dopravního prostředku na druhý, oceňuje se tato doprava v každém úseku samostatně._x000d_
3. Ceny 997 22-155 jsou určeny pro sypký materiál, např. kamenivo a hmoty kamenitého charakteru stmelené vápnem, cementem nebo živicí._x000d_
4. Ceny 997 22-156 jsou určeny pro drobný kusový materiál (dlažební kostky, lomový kámen)._x000d_
</t>
  </si>
  <si>
    <t>"1.Úsek, 1. část 0,140 00 – 0,160 00: asfalt tl. 100mm"(129,1*2)*0,1*2,2</t>
  </si>
  <si>
    <t>"1.úsek, 2. část 0,160 00 – 0,275,00: asfalt tl. 100mm"691,1*0,1*2,2</t>
  </si>
  <si>
    <t>"2.úsek: 0,275 00 – 0,675 00: asfalt tl. 100mm"(2251,3*2)*0,1*2,2</t>
  </si>
  <si>
    <t>"1.Úsek, 1. část 0,140 00 – 0,160 00: asfalt tl. 50mm"129,1*0,05*2,2</t>
  </si>
  <si>
    <t>"1.úsek, 2. část 0,160 00 – 0,275,00-sanace podkladní vrstvy 45%: asfalt tl. 50mm"(691,1*0,45)*0,05*2,2</t>
  </si>
  <si>
    <t>"2.úsek: 0,275 00 – 0,675 00: asfalt tl. 50mm"2251,3*0,05*2,2</t>
  </si>
  <si>
    <t>"chodník: asfalt tl. 40 mm"(480*1,5)*0,04*2,2</t>
  </si>
  <si>
    <t>"1.Úsek, 1. část 0,140 00 – 0,160 00: beton tl. 200mm"129,1*0,2*2,5</t>
  </si>
  <si>
    <t>"2.úsek: 0,275 00 – 0,675 00: beton tl. 200mm"2251,3*0,2*2,5</t>
  </si>
  <si>
    <t>"chodník: beton tl. 150mm"(480*1,5)*0,15*2,5</t>
  </si>
  <si>
    <t>"1.Úsek, 1. část 0,140 00 – 0,160 00: kamenivo tl. 120mm"129,1*0,12*1,8</t>
  </si>
  <si>
    <t>"2.úsek: 0,275 00 – 0,675 00: kamenivo tl. 120mm"2251,3*0,12*1,8</t>
  </si>
  <si>
    <t>"chodník: kamenivo tl. 120mm"(480*1,5)*0,12*1,8</t>
  </si>
  <si>
    <t>59</t>
  </si>
  <si>
    <t>997221559</t>
  </si>
  <si>
    <t>Vodorovná doprava suti bez naložení, ale se složením a s hrubým urovnáním Příplatek k ceně za každý další i započatý 1 km přes 1 km</t>
  </si>
  <si>
    <t>-582464706</t>
  </si>
  <si>
    <t>"skládka do 20km"19*3688,718</t>
  </si>
  <si>
    <t>60</t>
  </si>
  <si>
    <t>997221561</t>
  </si>
  <si>
    <t>Vodorovná doprava suti bez naložení, ale se složením a s hrubým urovnáním z kusových materiálů, na vzdálenost do 1 km</t>
  </si>
  <si>
    <t>667634165</t>
  </si>
  <si>
    <t>"VD 1-linka"(10,0+8,00+11,5+16,8)*0,17*0,2*2,9</t>
  </si>
  <si>
    <t>"VD 2-linka"((7,8+6,0)*2)*0,17*0,2*2,9</t>
  </si>
  <si>
    <t>61</t>
  </si>
  <si>
    <t>997221569</t>
  </si>
  <si>
    <t>1212589913</t>
  </si>
  <si>
    <t>"skládka do 20km"19*7,286</t>
  </si>
  <si>
    <t>62</t>
  </si>
  <si>
    <t>997221815</t>
  </si>
  <si>
    <t>Poplatek za uložení stavebního odpadu na skládce (skládkovné) z prostého betonu zatříděného do Katalogu odpadů pod kódem 170 101</t>
  </si>
  <si>
    <t>1794252542</t>
  </si>
  <si>
    <t xml:space="preserve">Poznámka k souboru cen:_x000d_
1. Ceny uvedenév souboru cen je doporučeno upravit podle aktuálních cen místně příslušné skládky odpadů._x000d_
2. Uložení odpadů neuvedených v souboru cen se oceňuje individuálně._x000d_
3. V cenách je započítán poplatek za ukládání odpadu dle zákona 185/2001 Sb._x000d_
4. Případné drcení stavebního odpadu lze ocenit cenami souboru cen 997 00-60 Drcení stavebního odpadu z katalogu 800-6 Demolice objektů._x000d_
</t>
  </si>
  <si>
    <t>63</t>
  </si>
  <si>
    <t>997221845</t>
  </si>
  <si>
    <t>Poplatek za uložení stavebního odpadu na skládce (skládkovné) asfaltového bez obsahu dehtu zatříděného do Katalogu odpadů pod kódem 170 302</t>
  </si>
  <si>
    <t>1005654778</t>
  </si>
  <si>
    <t>64</t>
  </si>
  <si>
    <t>997221855</t>
  </si>
  <si>
    <t>Poplatek za uložení stavebního odpadu na skládce (skládkovné) zeminy a kameniva zatříděného do Katalogu odpadů pod kódem 170 504</t>
  </si>
  <si>
    <t>-664286616</t>
  </si>
  <si>
    <t>65</t>
  </si>
  <si>
    <t>R10</t>
  </si>
  <si>
    <t>Odečet ceny odfrézovaného materiálu</t>
  </si>
  <si>
    <t>111416896</t>
  </si>
  <si>
    <t>998</t>
  </si>
  <si>
    <t>Přesun hmot</t>
  </si>
  <si>
    <t>66</t>
  </si>
  <si>
    <t>998225111</t>
  </si>
  <si>
    <t>Přesun hmot pro komunikace s krytem z kameniva, monolitickým betonovým nebo živičným dopravní vzdálenost do 200 m jakékoliv délky objektu</t>
  </si>
  <si>
    <t>-313295737</t>
  </si>
  <si>
    <t xml:space="preserve">Poznámka k souboru cen:_x000d_
1. Ceny lze použít i pro plochy letišť s krytem monolitickým betonovým nebo živičným._x000d_
</t>
  </si>
  <si>
    <t>02 - Odvodnění</t>
  </si>
  <si>
    <t xml:space="preserve">    3 - Svislé a kompletní konstrukce</t>
  </si>
  <si>
    <t>113107043</t>
  </si>
  <si>
    <t>Odstranění podkladů nebo krytů při překopech inženýrských sítí s přemístěním hmot na skládku ve vzdálenosti do 3 m nebo s naložením na dopravní prostředek ručně živičných, o tl. vrstvy přes 100 do 150 mm</t>
  </si>
  <si>
    <t>-1603948568</t>
  </si>
  <si>
    <t xml:space="preserve">Poznámka k souboru cen:_x000d_
1. Pro volbu cen z hlediska množství se uvažuje každá souvisle odstraňovaná plocha krytu nebo podkladu stejného druhu samostatně. Odstraňuje-li se několik vrstev vozovky najednou, jednotlivé vrstvy se oceňují každá samostatně._x000d_
2. Ceny jsou určeny pouze pro případy havárií a přeložek._x000d_
3. Ceny nelze použít v rámci výstavby nových inženýrských sítí._x000d_
4. Ceny_x000d_
a) –7011 až –7013, -7411 až -7413 a -7511 až -7513 lze použít i pro odstranění podkladů nebo krytů ze štěrkopísku, škváry, strusky nebo z mechanicky zpevněných zemin,_x000d_
b) –7021 až 7025, -7421 až -7425 a -7521 až -7525 lze použít i pro odstranění podkladů nebo krytů ze zemin stabilizovaných vápnem,_x000d_
c) –7030 až -7034, -7430 až -7434 a -7530 až -7534 lze použít i pro odstranění dlažeb uložených do betonového lože a dlažeb z mozaiky uložených do cementové malty nebo podkladu ze zemin stabilizovaných cementem._x000d_
5. Ceny lze použít i pro odstranění podkladů nebo krytů opatřených živičnými postřiky nebo nátěry._x000d_
6. V cenách nejsou započteny náklady na zarovnání styčných ploch betonových nebo živičných podkladů nebo krytů, které se oceňuje cenami souboru cen 919 73- Zarovnání styčné plochy části C 01 tohoto ceníku. Množství suti získané ze zarovnání styčných ploch podkladů nebo krytů se zanedbává._x000d_
7. Přemístění vybouraného materiálu na vzdálenost přes 3 m se oceňuje cenami souborů cen 997 22-1 Vodorovná doprava suti._x000d_
8. Cenypro odstranění živičných podkladů nebo krytů -704 ., -744 . a -754 . nelze použít pro odstranění podkladu nebo krytu frézováním._x000d_
</t>
  </si>
  <si>
    <t>"UV 539"1,0*2,0</t>
  </si>
  <si>
    <t>"UV 540"1,0*3,0</t>
  </si>
  <si>
    <t>"UV 542"1,0*1,0</t>
  </si>
  <si>
    <t>113107032</t>
  </si>
  <si>
    <t>Odstranění podkladů nebo krytů při překopech inženýrských sítí s přemístěním hmot na skládku ve vzdálenosti do 3 m nebo s naložením na dopravní prostředek ručně z betonu prostého, o tl. vrstvy přes 150 do 300 mm</t>
  </si>
  <si>
    <t>1544371113</t>
  </si>
  <si>
    <t>"UV 539"0,8*2,0</t>
  </si>
  <si>
    <t>"UV 540"0,8*3,0</t>
  </si>
  <si>
    <t>"UV 542"0,8*1,0</t>
  </si>
  <si>
    <t>113107012</t>
  </si>
  <si>
    <t>Odstranění podkladů nebo krytů při překopech inženýrských sítí s přemístěním hmot na skládku ve vzdálenosti do 3 m nebo s naložením na dopravní prostředek ručně z kameniva těženého, o tl. vrstvy přes 100 do 200 mm</t>
  </si>
  <si>
    <t>1030319540</t>
  </si>
  <si>
    <t>"UV 539"0,6*2,0</t>
  </si>
  <si>
    <t>"UV 540"0,6*3,0</t>
  </si>
  <si>
    <t>"UV 542"0,6*1,0</t>
  </si>
  <si>
    <t>132201201</t>
  </si>
  <si>
    <t>Hloubení zapažených i nezapažených rýh šířky přes 600 do 2 000 mm s urovnáním dna do předepsaného profilu a spádu v hornině tř. 3 do 100 m3</t>
  </si>
  <si>
    <t>m3</t>
  </si>
  <si>
    <t>1264888669</t>
  </si>
  <si>
    <t xml:space="preserve">Poznámka k souboru cen:_x000d_
1. V cenách jsou započteny i náklady na případné nutné přemístění výkopku ve výkopišti na vzdálenost do 3 m a na přehození výkopku na přilehlém terénu na vzdálenost do 5 m od okraje jámy nebo naložení na dopravní prostředek._x000d_
2. Hloubení rýh při lesnicko-technických melioracích se oceňuje:_x000d_
a) ve stržích cenami platnými pro objem výkopu do 100 m3, i když skutečný objem výkopu je větší,_x000d_
b) mimo strže pro příčná a podélná zpevnění dna a břehů pod obrysem výkopu pro koryta vodotečí, zejména pro konstrukce těles, stupňů, boků, předprahů, prahů, odháněk, výhonů a pro základy zdí, dlažeb, rovnanin, plůtků a hatí, pro jakoukoliv šířku rýhy, při objemu do 100 m3 cenami příslušnými pro objem výkopu do 100 m3 a při jakémkoliv objemu výkopu přes 100 m3 cenami příslušnými pro objem výkopu přes 100 do 1 000 m3._x000d_
3. Náklady na svislé přemístění výkopku nad 1 m hloubky se určí dle ustanovení článku č. 3161 všeobecných podmínek katalogu._x000d_
4. Předepisuje-li projekt hloubit rýhy 5 až 7 bez použití trhavin, oceňuje se toto hloubení:_x000d_
a) v suchu nebo mokru cenami 138 40-1201, 138 50-1201 a 138 60-1201 Dolamování hloubených vykopávek,_x000d_
b) v tekoucí vodě při jakékoliv její rychlosti individuálně._x000d_
5. Ceny nelze použít pro hloubení rýh a hloubky přes 16 m. Tyto práce se oceňují individuálně._x000d_
</t>
  </si>
  <si>
    <t>"UV 539"0,6*3,0*2,0</t>
  </si>
  <si>
    <t>"UV 540"0,6*3,0*3,0</t>
  </si>
  <si>
    <t>"UV 542"0,6*3,0*1,0</t>
  </si>
  <si>
    <t>"UV 545"0,6*3,0*1,0</t>
  </si>
  <si>
    <t>"UV 546"0,6*3,0*3,0</t>
  </si>
  <si>
    <t>"UV 547"0,6*3,0*6,0</t>
  </si>
  <si>
    <t>"UV 548"0,6*3,0*4,0</t>
  </si>
  <si>
    <t>"UV 554"0,6*3,0*3,0</t>
  </si>
  <si>
    <t>"UV 556"0,6*3,0*6,0</t>
  </si>
  <si>
    <t>"UV 557"0,6*3,0*2,0</t>
  </si>
  <si>
    <t>132201209</t>
  </si>
  <si>
    <t>Hloubení zapažených i nezapažených rýh šířky přes 600 do 2 000 mm s urovnáním dna do předepsaného profilu a spádu v hornině tř. 3 Příplatek k cenám za lepivost horniny tř. 3</t>
  </si>
  <si>
    <t>-1479001698</t>
  </si>
  <si>
    <t>0,5*55,8</t>
  </si>
  <si>
    <t>151101102</t>
  </si>
  <si>
    <t>Zřízení pažení a rozepření stěn rýh pro podzemní vedení pro všechny šířky rýhy příložné pro jakoukoliv mezerovitost, hloubky do 4 m</t>
  </si>
  <si>
    <t>1081117569</t>
  </si>
  <si>
    <t xml:space="preserve">Poznámka k souboru cen:_x000d_
1. Ceny jsou určeny pro roubení a rozepření stěn i jiných výkopů se svislými stěnami, pokud jsou tyto výkopy pro podzemní vedení rozměru do 1 250 mm._x000d_
2. Plocha mezer mezi pažinami příložného pažení se od plochy příložného pažení neodečítá; nezapažené plochy u pažení zátažného nebo hnaného se od plochy pažení odečítají._x000d_
3. Předepisuje-li projekt:_x000d_
a) ponechat pažení ve výkopu, oceňuje se toto pažení cenami souboru cen 151 . 0-19 Pažení stěn s ponecháním a rozepření stěn cenami souboru cen 151 . 0-13 Zřízení rozepření zapažených stěn výkopů,_x000d_
b) vzepření stěn, oceňuje se toto odstranění pažení stěn výkopu cenami souboru cen 151 . 0-12 Pažení stěn a vzepření stěn cenami souboru cen 151 . 0-14 odstranění vzepření stěn,_x000d_
c) kotvení stěn, oceňuje se toto Odstranění pažení stěn cenami souboru cen 151 . 0-12 Pažení stěn a kotvení stěn příslušnými cenami katalogu 800-2 Zvláštní zakládání objektů._x000d_
</t>
  </si>
  <si>
    <t>"UV 539"2*3,0*2,0</t>
  </si>
  <si>
    <t>"UV 540"2*3,0*3,0</t>
  </si>
  <si>
    <t>"UV 542"2*3,0*1,0</t>
  </si>
  <si>
    <t>"UV 545"2*3,0*1,0</t>
  </si>
  <si>
    <t>"UV 546"2*3,0*3,0</t>
  </si>
  <si>
    <t>"UV 547"2*3,0*6,0</t>
  </si>
  <si>
    <t>"UV 548"2*3,0*4,0</t>
  </si>
  <si>
    <t>"UV 554"2*3,0*3,0</t>
  </si>
  <si>
    <t>"UV 556"2*3,0*6,0</t>
  </si>
  <si>
    <t>"UV 557"2*3,0*2,0</t>
  </si>
  <si>
    <t>151101112</t>
  </si>
  <si>
    <t>Odstranění pažení a rozepření stěn rýh pro podzemní vedení s uložením materiálu na vzdálenost do 3 m od kraje výkopu příložné, hloubky přes 2 do 4 m</t>
  </si>
  <si>
    <t>-616511109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</si>
  <si>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</si>
  <si>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</si>
  <si>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-2092706401</t>
  </si>
  <si>
    <t xml:space="preserve">Poznámka k souboru cen:_x000d_
1. Ceny nelze použít, předepisuje-li projekt přemístit výkopek na místo nepřístupné obvyklým dopravním prostředkům; toto přemístění se oceňuje individuálně._x000d_
2. V cenách jsou započteny i náhrady za jízdu loženého vozidla v terénu ve výkopišti nebo na násypišti._x000d_
3. V cenách nejsou započteny náklady na rozhrnutí výkopku na násypišti; toto rozhrnutí se oceňuje cenami souboru cen 171 . 0- . . Uložení sypaniny do násypů a 171 20-1201 Uložení sypaniny na skládky._x000d_
4. Je-li na dopravní dráze pro vodorovné přemístění nějaká překážka, pro kterou je nutno překládat výkopek z jednoho obvyklého dopravního prostředku na jiný obvyklý dopravní prostředek, oceňuje se toto lomené vodorovné přemístění výkopku v každém úseku samostatně příslušnou cenou tohoto souboru cen a překládání výkopku cenami souboru cen 167 10-3 . Nakládání neulehlého výkopku z hromad s ohledem na ustanovení pozn. číslo 5._x000d_
5. Přemísťuje-li se výkopek z dočasných skládek vzdálených do 50 m, neoceňuje se nakládání výkopku, i když se provádí. Toto ustanovení neplatí, vylučuje-li projekt použití dozeru._x000d_
6. V cenách vodorovného přemístění sypaniny nejsou započteny náklady na dodávku materiálu, tyto se oceňují ve specifikaci._x000d_
</t>
  </si>
  <si>
    <t>162701109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</si>
  <si>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</si>
  <si>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-132495006</t>
  </si>
  <si>
    <t>9*55,8</t>
  </si>
  <si>
    <t>174101101</t>
  </si>
  <si>
    <t>Zásyp sypaninou z jakékoliv horniny s uložením výkopku ve vrstvách se zhutněním jam, šachet, rýh nebo kolem objektů v těchto vykopávkách</t>
  </si>
  <si>
    <t>-1427615392</t>
  </si>
  <si>
    <t xml:space="preserve">Poznámka k souboru cen:_x000d_
1. Ceny 174 10- . . jsou určeny pro zhutněné zásypy s mírou zhutnění:_x000d_
a) z hornin soudržných do 100 % PS,_x000d_
b) z hornin nesoudržných do I(d) 0,9,_x000d_
c) z hornin kamenitých pro jakoukoliv míru zhutnění._x000d_
2. Je-li projektem předepsáno vyšší zhutnění, podle bodu a) a b) poznámky č 1., ocení se zásyp individuálně._x000d_
3. Ceny nelze použít pro zásyp rýh pro drenážní trativody pro lesnicko-technické meliorace a zemědělské. Zásyp těchto rýh se oceňuje cenami souboru cen 174 20-3 . části A 03 Zemní práce pro objekty oborů 831 až 833. Nezhutněný zásyp odvodňovacích kanálů z betonových a železobetonových trub v polních a lučních tratích se oceňuje cenou -1101 Zásyp sypaninou rýh bez ohledu na šířku kanálu; cena obsahuje i náklady na ruční nezhutněný zásyp výšky do 200 mm nad vrchol potrubí._x000d_
4. V cenách 10-1101, 10-1103, 20-1101 a 20-1103 je započteno přemístění sypaniny ze vzdálenosti 10 m od kraje výkopu nebo zasypávaného prostoru, měřeno k těžišti skládky._x000d_
5. V ceně 10-1102 je započteno přemístění sypaniny ze vzdálenosti 15 m od hrany zasypávaného prostoru, měřeno k těžišti skládky._x000d_
6. Objem zásypu je rozdíl objemu výkopu a objemu do něho vestavěných konstrukcí nebo uložených vedení i s jejich obklady a podklady (tento objem se nazývá objemem horniny vytlačené konstrukcí). Objem potrubí do DN 180, příp. i s obalem, se od objemu zásypu neodečítá. Pro stanovení objemu zásypu se od objemu výkopu odečítá i objem obsypu potrubí oceňovaný cenami souboru cen 175 10-11 Obsyp potrubí, přichází-li v úvahu ._x000d_
7. Odklizení zbylého výkopku po provedení zásypu zářezů se šikmými stěnami pro podzemní vedení nebo zásypu jam a rýh pro podzemní vedení se oceňuje, je-li objem zbylého výkopku:_x000d_
a) do 1 m3 na 1 m vedení a jedná se o výkopek neulehlý - cenami souboru cen 167 10-110 Nakládání výkopku nebo sypaniny a 162 . 0-1 . Vodorovné přemístění výkopku. V případě, že se jedná o výkopek ulehlý - rozpojení a naložení výkopku cenami souboru cen 122 . 0-1 . souboru cen 162 . 0-1 . Vodorovné přemístění výkopku;_x000d_
b) přes 1 m3 na 1 m vedení, jestliže projekt předepíše, že se zbylý výkopek bude odklízet zároveň s prováděním vykopávky, pouze přemístění výkopku cenami souboru cen 162 . 0-1 . Vodorovné přemístění výkopku. Při zmíněném objemu zbylého výkopku se neoceňuje ani naložení ani rozpojení výkopku. Jestliže se zbylý výkopek neodklízí, nýbrž rozprostírá podél výkopu a nad výkopem, platí poznámka č. 8._x000d_
8. Rozprostření zbylého výkopku podél výkopu a nad výkopem po provedení zásypů zářezů se šikmými stěnami pro podzemní vedení nebo zásypu jam a rýh pro podzemní vedení se oceňuje:_x000d_
a) cenou 171 20-1101 Uložení sypaniny do nezhutněných násypů, není-li projektem předepsáno zhutnění rozprostřeného zbylého výkopku,_x000d_
b) cenou 171 10-1111 Uložení sypaniny do násypů z hornin sypkých, je-li předepsáno zhutnění rozprostřeného zbylého výkopku, a to v objemu vypočteném podle poznámky č.6, příp. zmenšeném o objem výkopku, který byl již odklizen._x000d_
9. Míru zhutnění předepisuje projekt._x000d_
</t>
  </si>
  <si>
    <t>Poznámka k položce:_x000d_
zásyp</t>
  </si>
  <si>
    <t>167101101</t>
  </si>
  <si>
    <t>Nakládání, skládání a překládání neulehlého výkopku nebo sypaniny nakládání, množství do 100 m3, z hornin tř. 1 až 4</t>
  </si>
  <si>
    <t>-1829417523</t>
  </si>
  <si>
    <t xml:space="preserve">Poznámka k souboru cen:_x000d_
1. Ceny -1101, -1151, -1102, -1152, -1103, -1153, jsou určeny pro nakládání, skládání a překládání na obvyklý nebo z obvyklého dopravního prostředku. Pro nakládání z lodi nebo na loď jsou určeny ceny -1105 a -1155._x000d_
2. Ceny -1105 a -1155 jsou určeny pro nakládání, překládání a vykládání na vzdálenost_x000d_
a) do 20 m vodorovně; vodorovná vzdálenost se měří od těžnice lodi k těžnici druhé lodi, nebo k těžišti hromady na břehu nebo k těžišti dopravního prostředku na suchu,_x000d_
b) do 4 m svisle; svislá vzdálenost se měří od pracovní hladiny vody k úrovni srovnaného terénu v místě hromady nebo v místě dopravní plochy pro dopravní prostředek na suchu. Uvedenou svislou vzdálenost 4 m lze zvětšit, a to nejvýše do 6 m, jestliže je vodorovná vzdálenost uvedená v bodu a) kratší než 20 m nejméně o trojnásobek zvětšení výšky přes 4 m._x000d_
3. Množství měrných jednotek se určí v rostlém stavu horniny._x000d_
</t>
  </si>
  <si>
    <t>162301101</t>
  </si>
  <si>
    <t>Vodorovné přemístění výkopku nebo sypaniny po suchu na obvyklém dopravním prostředku, bez naložení výkopku, avšak se složením bez rozhrnutí z horniny tř. 1 až 4 na vzdálenost přes 50 do 500 m</t>
  </si>
  <si>
    <t>-636746802</t>
  </si>
  <si>
    <t>58337344</t>
  </si>
  <si>
    <t>štěrkopísek frakce 0/32</t>
  </si>
  <si>
    <t>-1506134138</t>
  </si>
  <si>
    <t>"UV 539"0,6*3,0*2,0*2,1</t>
  </si>
  <si>
    <t>"UV 540"0,6*3,0*3,0*2,1</t>
  </si>
  <si>
    <t>"UV 542"0,6*3,0*1,0*2,1</t>
  </si>
  <si>
    <t>"UV 545"0,6*3,0*1,0*2,1</t>
  </si>
  <si>
    <t>"UV 546"0,6*3,0*3,0*2,1</t>
  </si>
  <si>
    <t>"UV 547"0,6*3,0*6,0*2,1</t>
  </si>
  <si>
    <t>"UV 548"0,6*3,0*4,0*2,1</t>
  </si>
  <si>
    <t>"UV 554"0,6*3,0*3,0*2,1</t>
  </si>
  <si>
    <t>"UV 556"0,6*3,0*6,0*2,1</t>
  </si>
  <si>
    <t>"UV 557"0,6*3,0*2,0*2,1</t>
  </si>
  <si>
    <t>Svislé a kompletní konstrukce</t>
  </si>
  <si>
    <t>358315114</t>
  </si>
  <si>
    <t>Bourání stoky kompletní nebo vybourání otvorů průřezové plochy do 4 m2 ve stokách ze zdiva z prostého betonu</t>
  </si>
  <si>
    <t>-1299236608</t>
  </si>
  <si>
    <t>Poznámka k položce:_x000d_
bourání přípojek UV</t>
  </si>
  <si>
    <t>"UV 539"0,2*(3,0+2,0)</t>
  </si>
  <si>
    <t>"UV 540"0,2*(3,0+3,0)</t>
  </si>
  <si>
    <t>"UV 542"0,2*(3,0+1,0)</t>
  </si>
  <si>
    <t>"UV 545"0,2*(3,0+1,0)</t>
  </si>
  <si>
    <t>"UV 546"0,2*(3,0+3,0)</t>
  </si>
  <si>
    <t>"UV 547"0,2*(3,0+6,0)</t>
  </si>
  <si>
    <t>"UV 548"0,2*(3,0+4,0)</t>
  </si>
  <si>
    <t>"UV 554"0,2*(3,0+3,0)</t>
  </si>
  <si>
    <t>"UV 556"0,2*(3,0+6,0)</t>
  </si>
  <si>
    <t>"UV 557"0,2*(3,0+2,0)</t>
  </si>
  <si>
    <t>1668708712</t>
  </si>
  <si>
    <t>874966143</t>
  </si>
  <si>
    <t>-1979902623</t>
  </si>
  <si>
    <t>-1530301939</t>
  </si>
  <si>
    <t xml:space="preserve">Poznámka k souboru cen:_x000d_
1. ČSN EN 13108-1 připouští pro ACP 16 pouze tl. 50 až 80 mm._x000d_
</t>
  </si>
  <si>
    <t>831352121</t>
  </si>
  <si>
    <t>Montáž potrubí z trub kameninových hrdlových s integrovaným těsněním v otevřeném výkopu ve sklonu do 20 % DN 200</t>
  </si>
  <si>
    <t>1321957064</t>
  </si>
  <si>
    <t xml:space="preserve">Poznámka k souboru cen:_x000d_
1. V cenách montáže potrubí z trub kameninových hrdlových s integrovaným těsněním 831 . . -2121 jsou těsnící kroužky součástí dodávky kameninových trub. Tyto trouby se oceňují ve specifikaci, ztratné lze dohodnout ve výši 1,5 %._x000d_
2. Ceny 831 . . -2193 jsou určeny pro každé jednotlivé napojení dvou dříků trub o zhruba stejném průměru, kdy maximální rozdíl průměrů je 12 mm. Platí také pro spoj dvou různých materiálů_x000d_
3. Ceny 26-3195 a 38-3195 jsou určeny pro každé jednotlivé připojení vnitřní kanalizace na kanalizační přípojku._x000d_
</t>
  </si>
  <si>
    <t>"UV 539"3,0+2,0</t>
  </si>
  <si>
    <t>"UV 540"3,0+3,0</t>
  </si>
  <si>
    <t>"UV 542"3,0+1,0</t>
  </si>
  <si>
    <t>"UV 545"3,0+1,0</t>
  </si>
  <si>
    <t>"UV 546"3,0+3,0</t>
  </si>
  <si>
    <t>"UV 547"3,0+6,0</t>
  </si>
  <si>
    <t>"UV 548"3,0+4,0</t>
  </si>
  <si>
    <t>"UV 554"3,0+3,0</t>
  </si>
  <si>
    <t>"UV 556"3,0+6,0</t>
  </si>
  <si>
    <t>"UV 557"3,0+2,0</t>
  </si>
  <si>
    <t>831262191</t>
  </si>
  <si>
    <t>Montáž potrubí z trub kameninových hrdlových s integrovaným těsněním Příplatek k cenám za práce v otevřeném výkopu ve sklonu přes 20 %, pro DN od 100 do 300</t>
  </si>
  <si>
    <t>1755509285</t>
  </si>
  <si>
    <t>61,0*1</t>
  </si>
  <si>
    <t>59710704</t>
  </si>
  <si>
    <t>trouba kameninová glazovaná pouze uvnitř DN 200mm L2,50m spojovací systém C Třída 240</t>
  </si>
  <si>
    <t>-1188045803</t>
  </si>
  <si>
    <t>"UV 539"1,2*(3,0+2,0)</t>
  </si>
  <si>
    <t>"UV 540"1,2*(3,0+3,0)</t>
  </si>
  <si>
    <t>"UV 542"1,2*(3,0+1,0)</t>
  </si>
  <si>
    <t>"UV 545"1,2*(3,0+1,0)</t>
  </si>
  <si>
    <t>"UV 546"1,2*(3,0+3,0)</t>
  </si>
  <si>
    <t>"UV 547"1,2*(3,0+6,0)</t>
  </si>
  <si>
    <t>"UV 548"1,2*(3,0+4,0)</t>
  </si>
  <si>
    <t>"UV 554"1,2*(3,0+3,0)</t>
  </si>
  <si>
    <t>"UV 556"1,2*(3,0+6,0)</t>
  </si>
  <si>
    <t>"UV 557"1,2*(3,0+2,0)</t>
  </si>
  <si>
    <t>73,2*1,015 "Přepočtené koeficientem množství</t>
  </si>
  <si>
    <t>899623161</t>
  </si>
  <si>
    <t>Obetonování potrubí nebo zdiva stok betonem prostým v otevřeném výkopu, beton tř. C 20/25</t>
  </si>
  <si>
    <t>417368223</t>
  </si>
  <si>
    <t xml:space="preserve">Poznámka k souboru cen:_x000d_
1. Obetonování zdiva stok ve štole se oceňuje cenami souboru cen 359 31-02 Výplň za rubem cihelného zdiva stok části A 03 tohoto katalogu._x000d_
</t>
  </si>
  <si>
    <t>"UV 539"0,4*(3,0+2,0)</t>
  </si>
  <si>
    <t>"UV 540"0,4*(3,0+3,0)</t>
  </si>
  <si>
    <t>"UV 542"0,4*(3,0+1,0)</t>
  </si>
  <si>
    <t>"UV 545"0,4*(3,0+1,0)</t>
  </si>
  <si>
    <t>"UV 546"0,4*(3,0+3,0)</t>
  </si>
  <si>
    <t>"UV 547"0,4*(3,0+6,0)</t>
  </si>
  <si>
    <t>"UV 548"0,4*(3,0+4,0)</t>
  </si>
  <si>
    <t>"UV 554"0,4*(3,0+3,0)</t>
  </si>
  <si>
    <t>"UV 556"0,4*(3,0+6,0)</t>
  </si>
  <si>
    <t>"UV 557"0,4*(3,0+2,0)</t>
  </si>
  <si>
    <t>892352121</t>
  </si>
  <si>
    <t>Tlakové zkoušky vzduchem těsnícími vaky ucpávkovými DN 200</t>
  </si>
  <si>
    <t>úsek</t>
  </si>
  <si>
    <t>-2085398328</t>
  </si>
  <si>
    <t xml:space="preserve">Poznámka k souboru cen:_x000d_
1. Ceny zkoušek jsou vztaženy na úsek stoky mezi dvěma šachtami bez ohledu na druh potrubí._x000d_
2. V cenách jsou započteny i náklady na:_x000d_
a) montáž a demontáž těsnících vaků pro zabezpečení konců zkoušeného úseku potrubí, naplnění a vypuštění vzduchu zkoušeného úseku stoky,_x000d_
b) vystavení zkušebního protokolu._x000d_
3. V cenách nejsou započteny náklady na:_x000d_
a) utěsnění kanalizačních přípojek._x000d_
b) zkoušky vstupních a revizních šachet._x000d_
</t>
  </si>
  <si>
    <t>"UV 532"1</t>
  </si>
  <si>
    <t>"UV 539"1</t>
  </si>
  <si>
    <t>"UV 540"1</t>
  </si>
  <si>
    <t>"UV 542"1</t>
  </si>
  <si>
    <t>"UV 545"1</t>
  </si>
  <si>
    <t>"UV 546"1</t>
  </si>
  <si>
    <t>"UV 547"1</t>
  </si>
  <si>
    <t>"UV 548"1</t>
  </si>
  <si>
    <t>"UV 553"1</t>
  </si>
  <si>
    <t>"UV 554"1</t>
  </si>
  <si>
    <t>"UV 556"1</t>
  </si>
  <si>
    <t>"UV 557"1</t>
  </si>
  <si>
    <t>"UV 561"1</t>
  </si>
  <si>
    <t>898161201</t>
  </si>
  <si>
    <t>Sanace kanalizačního potrubí litinového, ocelového nebo betonového vložkování stávajícího potrubí textilním rukávcem sanační tloušťky 7 mm DN 200</t>
  </si>
  <si>
    <t>-951254727</t>
  </si>
  <si>
    <t xml:space="preserve">Poznámka k souboru cen:_x000d_
1. V cenách jsou započteny náklady na:_x000d_
a) u cen 898 13-1... a 898 15-02.. svaření a dodávka PE potrubí,_x000d_
b) u cen 898 13-32.. a 898 15-32.. spojení zámkovým spojem a dodávka litinového potrubí,_x000d_
c) u cen 898 16-12.. zavedení vložky inverzním způsobem tlakovou vodou, dodání vody a vložky z netkané textílie._x000d_
2. V cenách nejsou započteny náklady na:_x000d_
a) mechanické čištění potrubí, tyto náklady se oceňují individuálně,_x000d_
b) zemní práce na odkrytí sanovaného potrubí, zřízení montážních výkopů a jejich zasypání, tyto se oceňují příslušnými cenami katalogu 800-1 Zemní práce,_x000d_
c) propojení potrubí a osazení armatur, tyto se oceňují příslušnými cenami části A02 tohoto katalogu,_x000d_
d) dodání těsnících nebo zámkových kroužků u cen - 4201 a - 4202; tyto se oceňují ve specifikaci,_x000d_
e) monitoring stávajícího a sanovaného potrubí, tyto se oceňují cenami souboru cen 359 90-12.. Monitoring stok části A03 tohoto katalogu,_x000d_
f) osazení středících prvků u cen 898 13- a 898 15-, tyto se oceňují cenami souboru cen 899 91-11.. Kluzné objímky pro zasunutí potrubí do chráničky části A02 tohoto katalogu,_x000d_
g) osazení koncové uzavírací manžety u cen 898 13-32 a 898 15-32, tyto se oceňují cenami souboru cen 899 91-31.. Koncové uzavírací manžety chrániček části A02 tohoto katalogu,_x000d_
h) u cen 898 16-12.. použití pomocného lešení, toto se oceňuje cenami souboru cen 949 10-11.. Lešení pomocné pracovní pro objekty pozemních staveb katalogu 800-3 Lešení,_x000d_
i) odfrézování přípojek po sanaci u cen 898 16-12.., tyto náklady se oceňují individuálně._x000d_
</t>
  </si>
  <si>
    <t>"UV 532"3,0</t>
  </si>
  <si>
    <t>"UV 553"3,0</t>
  </si>
  <si>
    <t>"UV 561"9,0</t>
  </si>
  <si>
    <t>899204211R</t>
  </si>
  <si>
    <t>Zrušení uliční vpusti</t>
  </si>
  <si>
    <t>1531917764</t>
  </si>
  <si>
    <t>895941311</t>
  </si>
  <si>
    <t>Zřízení vpusti kanalizační uliční z betonových dílců typ UVB-50</t>
  </si>
  <si>
    <t>-1791797160</t>
  </si>
  <si>
    <t xml:space="preserve">Poznámka k souboru cen:_x000d_
1. V cenách jsou započteny i náklady na zřízení lože ze štěrkopísku._x000d_
2. V cenách nejsou započteny náklady na:_x000d_
a) dodání betonových dílců; betonové dílce se oceňují ve specifikaci,_x000d_
b) dodání kameninových dílců; kameninové dílce se oceňují ve specifikaci,_x000d_
c) litinové mříže; osazení mříží se oceňuje cenami souboru cen 899 20- . 1 Osazení mříží litinových včetně rámů a košů na bahno části A 01 tohoto katalogu; dodání mříží se oceňuje ve specifikaci,_x000d_
d) podkladní prstence; tyto se oceňují cenami souboru cen 452 38-6 . Podkladní a a vyrovnávací prstence části A 01 tohoto katalogu._x000d_
</t>
  </si>
  <si>
    <t>59223850</t>
  </si>
  <si>
    <t>dno pro uliční vpusť s výtokovým otvorem betonové 450x330x50mm</t>
  </si>
  <si>
    <t>238026801</t>
  </si>
  <si>
    <t>59223858</t>
  </si>
  <si>
    <t>skruž pro uliční vpusť horní betonová 450x570x50mm</t>
  </si>
  <si>
    <t>841034302</t>
  </si>
  <si>
    <t>59223864</t>
  </si>
  <si>
    <t>prstenec pro uliční vpusť vyrovnávací betonový 390x60x130mm</t>
  </si>
  <si>
    <t>829216726</t>
  </si>
  <si>
    <t>59223874</t>
  </si>
  <si>
    <t>koš vysoký pro uliční vpusti žárově Pz plech pro rám 500/300mm</t>
  </si>
  <si>
    <t>-258794070</t>
  </si>
  <si>
    <t>592238760</t>
  </si>
  <si>
    <t>rám zabetonovaný pro uliční vpusti 500/500 mm</t>
  </si>
  <si>
    <t>1253440977</t>
  </si>
  <si>
    <t>899204112</t>
  </si>
  <si>
    <t>Osazení mříží litinových včetně rámů a košů na bahno pro třídu zatížení D400, E600</t>
  </si>
  <si>
    <t>-1690572075</t>
  </si>
  <si>
    <t xml:space="preserve">Poznámka k souboru cen:_x000d_
1. V cenách nejsou započteny náklady na dodání mříží, rámů a košů na bahno; tyto náklady se oceňují ve specifikaci._x000d_
</t>
  </si>
  <si>
    <t>55242322</t>
  </si>
  <si>
    <t>mříž D 400 - plochá 300x500mm</t>
  </si>
  <si>
    <t>135389728</t>
  </si>
  <si>
    <t>1493081582</t>
  </si>
  <si>
    <t>"UV 539: asfalt tl. 150mm"1,0*2,0*0,15*2,2</t>
  </si>
  <si>
    <t>"UV 540: asfalt tl. 150mm"1,0*3,0*0,15*2,2</t>
  </si>
  <si>
    <t>"UV 542: asfalt tl. 150mm"1,0*1,0*0,15*2,2</t>
  </si>
  <si>
    <t>"UV 539: beton tl. 200mm"0,8*2,0*0,2*2,5</t>
  </si>
  <si>
    <t>"UV 540: beton tl. 200mm"0,8*3,0*0,2*2,5</t>
  </si>
  <si>
    <t>"UV 542: beton tl. 200mm"0,8*1,0*0,2*2,5</t>
  </si>
  <si>
    <t>"UV 539: kamenivo tl. 120mm"0,6*2,0*0,12*1,8</t>
  </si>
  <si>
    <t>"UV 540: kamenivo tl. 120mm"0,6*3,0*0,12*1,8</t>
  </si>
  <si>
    <t>"UV 542: kamenivo tl. 120mm"0,6*1,0*0,12*1,8</t>
  </si>
  <si>
    <t>"UV 539"0,6*3,0*2,0*1,8</t>
  </si>
  <si>
    <t>"UV 540"0,6*3,0*3,0*1,8</t>
  </si>
  <si>
    <t>"UV 542"0,6*3,0*1,0*1,8</t>
  </si>
  <si>
    <t>"UV 545"0,6*3,0*1,0*1,8</t>
  </si>
  <si>
    <t>"UV 546"0,6*3,0*3,0*1,8</t>
  </si>
  <si>
    <t>"UV 547"0,6*3,0*6,0*1,8</t>
  </si>
  <si>
    <t>"UV 548"0,6*3,0*4,0*1,8</t>
  </si>
  <si>
    <t>"UV 554"0,6*3,0*3,0*1,8</t>
  </si>
  <si>
    <t>"UV 556"0,6*3,0*6,0*1,8</t>
  </si>
  <si>
    <t>"UV 557"0,6*3,0*2,0*1,8</t>
  </si>
  <si>
    <t>-1770776558</t>
  </si>
  <si>
    <t>"skládka do 20km"19*105,598</t>
  </si>
  <si>
    <t>1222810939</t>
  </si>
  <si>
    <t>"UV 532"1*1,0*2,5</t>
  </si>
  <si>
    <t>"UV 539"1*1,0*2,5</t>
  </si>
  <si>
    <t>"UV 540"1*1,0*2,5</t>
  </si>
  <si>
    <t>"UV 542"1*1,0*2,5</t>
  </si>
  <si>
    <t>"UV 545"1*1,0*2,5</t>
  </si>
  <si>
    <t>"UV 546"1*1,0*2,5</t>
  </si>
  <si>
    <t>"UV 547"1*1,0*2,5</t>
  </si>
  <si>
    <t>"UV 548"1*1,0*2,5</t>
  </si>
  <si>
    <t>"UV 553"1*1,0*2,5</t>
  </si>
  <si>
    <t>"UV 554"1*1,0*2,5</t>
  </si>
  <si>
    <t>"UV 556"1*1,0*2,5</t>
  </si>
  <si>
    <t>"UV 557"1*1,0*2,5</t>
  </si>
  <si>
    <t>"UV 561"1*1,0*2,5</t>
  </si>
  <si>
    <t>"UV 539"0,2*(3,0+2,0)*2,5</t>
  </si>
  <si>
    <t>"UV 540"0,2*(3,0+3,0)*2,5</t>
  </si>
  <si>
    <t>"UV 542"0,2*(3,0+1,0)*2,5</t>
  </si>
  <si>
    <t>"UV 545"0,2*(3,0+1,0)*2,5</t>
  </si>
  <si>
    <t>"UV 546"0,2*(3,0+3,0)*2,5</t>
  </si>
  <si>
    <t>"UV 547"0,2*(3,0+6,0)*2,5</t>
  </si>
  <si>
    <t>"UV 548"0,2*(3,0+4,0)*2,5</t>
  </si>
  <si>
    <t>"UV 554"0,2*(3,0+3,0)*2,5</t>
  </si>
  <si>
    <t>"UV 556"0,2*(3,0+6,0)*2,5</t>
  </si>
  <si>
    <t>"UV 557"0,2*(3,0+2,0)*2,5</t>
  </si>
  <si>
    <t>909238007</t>
  </si>
  <si>
    <t>"skládka do 20km"19*63,0</t>
  </si>
  <si>
    <t>-270538729</t>
  </si>
  <si>
    <t>1454981266</t>
  </si>
  <si>
    <t>2026225867</t>
  </si>
  <si>
    <t>1765135297</t>
  </si>
  <si>
    <t>03 - Sanace zemní pláně</t>
  </si>
  <si>
    <t>122201102</t>
  </si>
  <si>
    <t>Odkopávky a prokopávky nezapažené s přehozením výkopku na vzdálenost do 3 m nebo s naložením na dopravní prostředek v hornině tř. 3 přes 100 do 1 000 m3</t>
  </si>
  <si>
    <t>19918830</t>
  </si>
  <si>
    <t xml:space="preserve">Poznámka k souboru cen:_x000d_
1. Odkopávky a prokopávky v roubených prostorech se oceňují podle čl. 3116 Všeobecných podmínek tohoto katalogu._x000d_
2. Odkopávky a prokopávky ve stržích při lesnicko-technických melioracích (LTM) se oceňují cenami do 100 m3 pro jakýkoliv skutečný objem výkopu; ostatní odkopávky a prokopávky při LTM se oceňují při jakémkoliv objemu výkopu přes 100 m3 cenami přes 100 do 1 000 m3._x000d_
3. Ceny lze použít i pro vykopávky odpadových jam._x000d_
4. Ceny lze použít i pro sejmutí podorničí. Přitom se přihlíží k ustanovení čl. 3112 Všeobecných podmínek tohoto katalogu._x000d_
</t>
  </si>
  <si>
    <t>"1.Úsek, 1. část 0,140 00 – 0,160 00"129,1*0,3</t>
  </si>
  <si>
    <t>"2.úsek: 0,275 00 – 0,675 00"2251,3*0,3</t>
  </si>
  <si>
    <t>122201109</t>
  </si>
  <si>
    <t>Odkopávky a prokopávky nezapažené s přehozením výkopku na vzdálenost do 3 m nebo s naložením na dopravní prostředek v hornině tř. 3 Příplatek k cenám za lepivost horniny tř. 3</t>
  </si>
  <si>
    <t>-1463711055</t>
  </si>
  <si>
    <t>714,12*0,5</t>
  </si>
  <si>
    <t>1190606634</t>
  </si>
  <si>
    <t>-535181299</t>
  </si>
  <si>
    <t>9*714,120</t>
  </si>
  <si>
    <t>1216732600</t>
  </si>
  <si>
    <t>564851111R2</t>
  </si>
  <si>
    <t>-457824609</t>
  </si>
  <si>
    <t>Poznámka k položce:_x000d_
fr. 0/63</t>
  </si>
  <si>
    <t>919721122</t>
  </si>
  <si>
    <t>Geomříž pro stabilizaci podkladu tuhá dvouosá z polypropylenu, podélná pevnost v tahu 30 kN/m</t>
  </si>
  <si>
    <t>1213012147</t>
  </si>
  <si>
    <t xml:space="preserve">Poznámka k souboru cen:_x000d_
1. V cenách jsou započteny i náklady na položení a dodání geomříže včetně přesahů._x000d_
2. V cenách -1201 až -1223 jsou započteny i náklady na ošetření podkladu živičnou emulzí a spojení přesahů živičným postřikem._x000d_
3. V cenách -1201 a -1221 jsou započteny i náklady na ochrannou vrstvu z podrceného štěrku a uchycení geomříže k podkladu hřeby._x000d_
4. Ceny -1201 až -1223 jsou určeny pro vyztužení asfaltového povrchu na nově budovaných komunikacích. Vyztužení asfaltového povrchu stávajících komunikací se oceňuje cenami 919 72-1281 až -1293 části C01 tohoto katalogu._x000d_
</t>
  </si>
  <si>
    <t>919726122</t>
  </si>
  <si>
    <t>Geotextilie netkaná pro ochranu, separaci nebo filtraci měrná hmotnost přes 200 do 300 g/m2</t>
  </si>
  <si>
    <t>-1934211065</t>
  </si>
  <si>
    <t xml:space="preserve">Poznámka k souboru cen:_x000d_
1. V cenách jsou započteny i náklady na položení a dodání geotextilie včetně přesahů._x000d_
</t>
  </si>
  <si>
    <t>-239323131</t>
  </si>
  <si>
    <t>"1.Úsek, 1. část 0,140 00 – 0,160 00: zemina tl. 300mm"129,1*0,3*2,0</t>
  </si>
  <si>
    <t>"2.úsek: 0,275 00 – 0,675 00: zemina tl. 300mm"2251,3*0,3*2,0</t>
  </si>
  <si>
    <t>1778587442</t>
  </si>
  <si>
    <t>"skládka do 20 km"19*1428,24</t>
  </si>
  <si>
    <t>105783572</t>
  </si>
  <si>
    <t>-1520199858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</si>
  <si>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</si>
  <si>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</si>
  <si>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</si>
  <si>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</si>
  <si>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Trebuchet MS"/>
        <charset val="238"/>
        <i val="1"/>
        <color auto="1"/>
        <sz val="9"/>
        <scheme val="none"/>
      </rPr>
      <t xml:space="preserve">Rekapitulace stavby </t>
    </r>
    <r>
      <rPr>
        <rFont val="Trebuchet MS"/>
        <charset val="238"/>
        <color auto="1"/>
        <sz val="9"/>
        <scheme val="none"/>
      </rPr>
      <t>obsahuje sestavu Rekapitulace stavby a Rekapitulace objektů stavby a soupisů prací.</t>
    </r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</si>
  <si>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stavby</t>
    </r>
    <r>
      <rPr>
        <rFont val="Trebuchet MS"/>
        <charset val="238"/>
        <color auto="1"/>
        <sz val="9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</si>
  <si>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</si>
  <si>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se myslí "účastník zadávacího řízení" ve smyslu zákona o zadávání veřejných zakázek. </t>
  </si>
  <si>
    <r>
      <t xml:space="preserve">V sestavě </t>
    </r>
    <r>
      <rPr>
        <rFont val="Trebuchet MS"/>
        <charset val="238"/>
        <b val="1"/>
        <color auto="1"/>
        <sz val="9"/>
        <scheme val="none"/>
      </rPr>
      <t>Rekapitulace objektů stavby a soupisů prací</t>
    </r>
    <r>
      <rPr>
        <rFont val="Trebuchet MS"/>
        <charset val="238"/>
        <color auto="1"/>
        <sz val="9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</si>
  <si>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</si>
  <si>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</si>
  <si>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</si>
  <si>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</si>
  <si>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</si>
  <si>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</si>
  <si>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</si>
  <si>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</si>
  <si>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</si>
  <si>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</si>
  <si>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</si>
  <si>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</si>
  <si>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</si>
  <si>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Trebuchet MS"/>
        <charset val="238"/>
        <i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</si>
  <si>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</si>
  <si>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rFont val="Trebuchet MS"/>
        <charset val="238"/>
        <b val="1"/>
        <color auto="1"/>
        <sz val="9"/>
        <scheme val="none"/>
      </rPr>
      <t>Krycí list soupisu</t>
    </r>
    <r>
      <rPr>
        <rFont val="Trebuchet MS"/>
        <charset val="238"/>
        <color auto="1"/>
        <sz val="9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</si>
  <si>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</si>
  <si>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Trebuchet MS"/>
        <charset val="238"/>
        <b val="1"/>
        <color auto="1"/>
        <sz val="9"/>
        <scheme val="none"/>
      </rPr>
      <t>Rekapitulace členění soupisu prací</t>
    </r>
    <r>
      <rPr>
        <rFont val="Trebuchet MS"/>
        <charset val="238"/>
        <color auto="1"/>
        <sz val="9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</si>
  <si>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</si>
  <si>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Trebuchet MS"/>
        <charset val="238"/>
        <b val="1"/>
        <color auto="1"/>
        <sz val="9"/>
        <scheme val="none"/>
      </rPr>
      <t xml:space="preserve">Soupis prací </t>
    </r>
    <r>
      <rPr>
        <rFont val="Trebuchet MS"/>
        <charset val="238"/>
        <color auto="1"/>
        <sz val="9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</si>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</sst>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4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left" vertical="center"/>
    </xf>
    <xf numFmtId="4" fontId="3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3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1" xfId="0" applyFont="1" applyBorder="1" applyAlignment="1" applyProtection="1">
      <alignment horizontal="left" vertical="center"/>
    </xf>
    <xf numFmtId="0" fontId="5" fillId="0" borderId="21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  <protection locked="0"/>
    </xf>
    <xf numFmtId="4" fontId="5" fillId="0" borderId="21" xfId="0" applyNumberFormat="1" applyFont="1" applyBorder="1" applyAlignment="1" applyProtection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  <protection locked="0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22" fillId="0" borderId="0" xfId="0" applyNumberFormat="1" applyFont="1" applyAlignment="1" applyProtection="1"/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18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3" xfId="0" applyFont="1" applyBorder="1" applyAlignment="1" applyProtection="1">
      <alignment horizontal="center" vertical="center"/>
    </xf>
    <xf numFmtId="49" fontId="0" fillId="0" borderId="23" xfId="0" applyNumberFormat="1" applyFont="1" applyBorder="1" applyAlignment="1" applyProtection="1">
      <alignment horizontal="left" vertical="center" wrapText="1"/>
    </xf>
    <xf numFmtId="0" fontId="0" fillId="0" borderId="23" xfId="0" applyFont="1" applyBorder="1" applyAlignment="1" applyProtection="1">
      <alignment horizontal="left" vertical="center" wrapText="1"/>
    </xf>
    <xf numFmtId="0" fontId="0" fillId="0" borderId="23" xfId="0" applyFont="1" applyBorder="1" applyAlignment="1" applyProtection="1">
      <alignment horizontal="center" vertical="center" wrapText="1"/>
    </xf>
    <xf numFmtId="167" fontId="0" fillId="0" borderId="23" xfId="0" applyNumberFormat="1" applyFont="1" applyBorder="1" applyAlignment="1" applyProtection="1">
      <alignment vertical="center"/>
    </xf>
    <xf numFmtId="4" fontId="0" fillId="2" borderId="23" xfId="0" applyNumberFormat="1" applyFont="1" applyFill="1" applyBorder="1" applyAlignment="1" applyProtection="1">
      <alignment vertical="center"/>
      <protection locked="0"/>
    </xf>
    <xf numFmtId="4" fontId="0" fillId="0" borderId="23" xfId="0" applyNumberFormat="1" applyFont="1" applyBorder="1" applyAlignment="1" applyProtection="1">
      <alignment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6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2" fillId="0" borderId="23" xfId="0" applyFont="1" applyBorder="1" applyAlignment="1" applyProtection="1">
      <alignment horizontal="center" vertical="center"/>
    </xf>
    <xf numFmtId="49" fontId="32" fillId="0" borderId="23" xfId="0" applyNumberFormat="1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left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167" fontId="32" fillId="0" borderId="23" xfId="0" applyNumberFormat="1" applyFont="1" applyBorder="1" applyAlignment="1" applyProtection="1">
      <alignment vertical="center"/>
    </xf>
    <xf numFmtId="4" fontId="32" fillId="2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</xf>
    <xf numFmtId="0" fontId="32" fillId="0" borderId="4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3" fillId="0" borderId="24" xfId="0" applyFont="1" applyBorder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6" xfId="0" applyFont="1" applyBorder="1" applyAlignment="1">
      <alignment vertical="center" wrapText="1"/>
    </xf>
    <xf numFmtId="0" fontId="33" fillId="0" borderId="2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7" xfId="0" applyFont="1" applyBorder="1" applyAlignment="1">
      <alignment vertical="center" wrapText="1"/>
    </xf>
    <xf numFmtId="0" fontId="35" fillId="0" borderId="29" xfId="0" applyFont="1" applyBorder="1" applyAlignment="1">
      <alignment horizontal="left" wrapText="1"/>
    </xf>
    <xf numFmtId="0" fontId="33" fillId="0" borderId="28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27" xfId="0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vertical="center"/>
    </xf>
    <xf numFmtId="49" fontId="36" fillId="0" borderId="1" xfId="0" applyNumberFormat="1" applyFont="1" applyBorder="1" applyAlignment="1">
      <alignment horizontal="left" vertical="center" wrapText="1"/>
    </xf>
    <xf numFmtId="49" fontId="36" fillId="0" borderId="1" xfId="0" applyNumberFormat="1" applyFont="1" applyBorder="1" applyAlignment="1">
      <alignment vertical="center" wrapText="1"/>
    </xf>
    <xf numFmtId="0" fontId="33" fillId="0" borderId="30" xfId="0" applyFont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1" xfId="0" applyFont="1" applyBorder="1" applyAlignment="1">
      <alignment vertical="top"/>
    </xf>
    <xf numFmtId="0" fontId="33" fillId="0" borderId="0" xfId="0" applyFont="1" applyAlignment="1">
      <alignment vertical="top"/>
    </xf>
    <xf numFmtId="0" fontId="33" fillId="0" borderId="24" xfId="0" applyFont="1" applyBorder="1" applyAlignment="1">
      <alignment horizontal="left" vertical="center"/>
    </xf>
    <xf numFmtId="0" fontId="33" fillId="0" borderId="25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3" fillId="0" borderId="28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5" fillId="0" borderId="29" xfId="0" applyFont="1" applyBorder="1" applyAlignment="1">
      <alignment horizontal="left" vertical="center"/>
    </xf>
    <xf numFmtId="0" fontId="35" fillId="0" borderId="29" xfId="0" applyFont="1" applyBorder="1" applyAlignment="1">
      <alignment horizontal="center" vertical="center"/>
    </xf>
    <xf numFmtId="0" fontId="38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6" fillId="0" borderId="27" xfId="0" applyFont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center" vertical="center"/>
    </xf>
    <xf numFmtId="0" fontId="33" fillId="0" borderId="30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3" fillId="0" borderId="31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 wrapText="1"/>
    </xf>
    <xf numFmtId="0" fontId="33" fillId="0" borderId="26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top"/>
    </xf>
    <xf numFmtId="0" fontId="36" fillId="0" borderId="1" xfId="0" applyFont="1" applyBorder="1" applyAlignment="1">
      <alignment horizontal="center" vertical="top"/>
    </xf>
    <xf numFmtId="0" fontId="36" fillId="0" borderId="30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36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5" fillId="0" borderId="29" xfId="0" applyFont="1" applyBorder="1" applyAlignment="1">
      <alignment horizontal="left"/>
    </xf>
    <xf numFmtId="0" fontId="38" fillId="0" borderId="29" xfId="0" applyFont="1" applyBorder="1" applyAlignment="1"/>
    <xf numFmtId="0" fontId="33" fillId="0" borderId="27" xfId="0" applyFont="1" applyBorder="1" applyAlignment="1">
      <alignment vertical="top"/>
    </xf>
    <xf numFmtId="0" fontId="33" fillId="0" borderId="28" xfId="0" applyFont="1" applyBorder="1" applyAlignment="1">
      <alignment vertical="top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top"/>
    </xf>
    <xf numFmtId="0" fontId="33" fillId="0" borderId="30" xfId="0" applyFont="1" applyBorder="1" applyAlignment="1">
      <alignment vertical="top"/>
    </xf>
    <xf numFmtId="0" fontId="33" fillId="0" borderId="29" xfId="0" applyFont="1" applyBorder="1" applyAlignment="1">
      <alignment vertical="top"/>
    </xf>
    <xf numFmtId="0" fontId="33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ht="36.96" customHeight="1">
      <c r="AR2"/>
      <c r="BS2" s="16" t="s">
        <v>6</v>
      </c>
      <c r="BT2" s="16" t="s">
        <v>7</v>
      </c>
    </row>
    <row r="3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19</v>
      </c>
      <c r="AO10" s="21"/>
      <c r="AP10" s="21"/>
      <c r="AQ10" s="21"/>
      <c r="AR10" s="19"/>
      <c r="BE10" s="30"/>
      <c r="BS10" s="16" t="s">
        <v>6</v>
      </c>
    </row>
    <row r="11" ht="18.48" customHeight="1">
      <c r="B11" s="20"/>
      <c r="C11" s="21"/>
      <c r="D11" s="21"/>
      <c r="E11" s="26" t="s">
        <v>22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19</v>
      </c>
      <c r="AO11" s="21"/>
      <c r="AP11" s="21"/>
      <c r="AQ11" s="21"/>
      <c r="AR11" s="19"/>
      <c r="BE11" s="30"/>
      <c r="BS11" s="16" t="s">
        <v>6</v>
      </c>
    </row>
    <row r="12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30"/>
      <c r="BS16" s="16" t="s">
        <v>4</v>
      </c>
    </row>
    <row r="17" ht="18.48" customHeight="1">
      <c r="B17" s="20"/>
      <c r="C17" s="21"/>
      <c r="D17" s="21"/>
      <c r="E17" s="26" t="s">
        <v>22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31</v>
      </c>
    </row>
    <row r="18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ht="18.48" customHeight="1">
      <c r="B20" s="20"/>
      <c r="C20" s="21"/>
      <c r="D20" s="21"/>
      <c r="E20" s="26" t="s">
        <v>22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4</v>
      </c>
    </row>
    <row r="2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ht="12" customHeight="1">
      <c r="B22" s="20"/>
      <c r="C22" s="21"/>
      <c r="D22" s="3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ht="45" customHeight="1">
      <c r="B23" s="20"/>
      <c r="C23" s="21"/>
      <c r="D23" s="21"/>
      <c r="E23" s="35" t="s">
        <v>34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1" customFormat="1" ht="25.92" customHeight="1">
      <c r="B26" s="37"/>
      <c r="C26" s="38"/>
      <c r="D26" s="39" t="s">
        <v>35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ROUND(AG54,2)</f>
        <v>0</v>
      </c>
      <c r="AL26" s="40"/>
      <c r="AM26" s="40"/>
      <c r="AN26" s="40"/>
      <c r="AO26" s="40"/>
      <c r="AP26" s="38"/>
      <c r="AQ26" s="38"/>
      <c r="AR26" s="42"/>
      <c r="BE26" s="30"/>
    </row>
    <row r="27" s="1" customFormat="1" ht="6.96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30"/>
    </row>
    <row r="28" s="1" customForma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36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37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38</v>
      </c>
      <c r="AL28" s="43"/>
      <c r="AM28" s="43"/>
      <c r="AN28" s="43"/>
      <c r="AO28" s="43"/>
      <c r="AP28" s="38"/>
      <c r="AQ28" s="38"/>
      <c r="AR28" s="42"/>
      <c r="BE28" s="30"/>
    </row>
    <row r="29" s="2" customFormat="1" ht="14.4" customHeight="1">
      <c r="B29" s="44"/>
      <c r="C29" s="45"/>
      <c r="D29" s="31" t="s">
        <v>39</v>
      </c>
      <c r="E29" s="45"/>
      <c r="F29" s="31" t="s">
        <v>40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ROUND(AZ54,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ROUND(AV54, 2)</f>
        <v>0</v>
      </c>
      <c r="AL29" s="45"/>
      <c r="AM29" s="45"/>
      <c r="AN29" s="45"/>
      <c r="AO29" s="45"/>
      <c r="AP29" s="45"/>
      <c r="AQ29" s="45"/>
      <c r="AR29" s="48"/>
      <c r="BE29" s="30"/>
    </row>
    <row r="30" s="2" customFormat="1" ht="14.4" customHeight="1">
      <c r="B30" s="44"/>
      <c r="C30" s="45"/>
      <c r="D30" s="45"/>
      <c r="E30" s="45"/>
      <c r="F30" s="31" t="s">
        <v>41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ROUND(BA54,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ROUND(AW54, 2)</f>
        <v>0</v>
      </c>
      <c r="AL30" s="45"/>
      <c r="AM30" s="45"/>
      <c r="AN30" s="45"/>
      <c r="AO30" s="45"/>
      <c r="AP30" s="45"/>
      <c r="AQ30" s="45"/>
      <c r="AR30" s="48"/>
      <c r="BE30" s="30"/>
    </row>
    <row r="31" hidden="1" s="2" customFormat="1" ht="14.4" customHeight="1">
      <c r="B31" s="44"/>
      <c r="C31" s="45"/>
      <c r="D31" s="45"/>
      <c r="E31" s="45"/>
      <c r="F31" s="31" t="s">
        <v>42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ROUND(BB54,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30"/>
    </row>
    <row r="32" hidden="1" s="2" customFormat="1" ht="14.4" customHeight="1">
      <c r="B32" s="44"/>
      <c r="C32" s="45"/>
      <c r="D32" s="45"/>
      <c r="E32" s="45"/>
      <c r="F32" s="31" t="s">
        <v>43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ROUND(BC54,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30"/>
    </row>
    <row r="33" hidden="1" s="2" customFormat="1" ht="14.4" customHeight="1">
      <c r="B33" s="44"/>
      <c r="C33" s="45"/>
      <c r="D33" s="45"/>
      <c r="E33" s="45"/>
      <c r="F33" s="31" t="s">
        <v>44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ROUND(BD54,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</row>
    <row r="34" s="1" customFormat="1" ht="6.96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</row>
    <row r="35" s="1" customFormat="1" ht="25.92" customHeight="1">
      <c r="B35" s="37"/>
      <c r="C35" s="49"/>
      <c r="D35" s="50" t="s">
        <v>45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46</v>
      </c>
      <c r="U35" s="51"/>
      <c r="V35" s="51"/>
      <c r="W35" s="51"/>
      <c r="X35" s="53" t="s">
        <v>47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2"/>
    </row>
    <row r="36" s="1" customFormat="1" ht="6.96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</row>
    <row r="37" s="1" customFormat="1" ht="6.96" customHeight="1"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2"/>
    </row>
    <row r="41" s="1" customFormat="1" ht="6.96" customHeight="1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42"/>
    </row>
    <row r="42" s="1" customFormat="1" ht="24.96" customHeight="1">
      <c r="B42" s="37"/>
      <c r="C42" s="22" t="s">
        <v>48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2"/>
    </row>
    <row r="43" s="1" customFormat="1" ht="6.96" customHeight="1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2"/>
    </row>
    <row r="44" s="1" customFormat="1" ht="12" customHeight="1">
      <c r="B44" s="37"/>
      <c r="C44" s="31" t="s">
        <v>13</v>
      </c>
      <c r="D44" s="38"/>
      <c r="E44" s="38"/>
      <c r="F44" s="38"/>
      <c r="G44" s="38"/>
      <c r="H44" s="38"/>
      <c r="I44" s="38"/>
      <c r="J44" s="38"/>
      <c r="K44" s="38"/>
      <c r="L44" s="38" t="str">
        <f>K5</f>
        <v>18-21a</v>
      </c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42"/>
    </row>
    <row r="45" s="3" customFormat="1" ht="36.96" customHeight="1">
      <c r="B45" s="60"/>
      <c r="C45" s="61" t="s">
        <v>16</v>
      </c>
      <c r="D45" s="62"/>
      <c r="E45" s="62"/>
      <c r="F45" s="62"/>
      <c r="G45" s="62"/>
      <c r="H45" s="62"/>
      <c r="I45" s="62"/>
      <c r="J45" s="62"/>
      <c r="K45" s="62"/>
      <c r="L45" s="63" t="str">
        <f>K6</f>
        <v>Poděbradská, Praha 9, č. akce 119</v>
      </c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4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2"/>
    </row>
    <row r="47" s="1" customFormat="1" ht="12" customHeight="1"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5" t="str">
        <f>IF(K8="","",K8)</f>
        <v xml:space="preserve"> 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66" t="str">
        <f>IF(AN8= "","",AN8)</f>
        <v>11. 4. 2019</v>
      </c>
      <c r="AN47" s="66"/>
      <c r="AO47" s="38"/>
      <c r="AP47" s="38"/>
      <c r="AQ47" s="38"/>
      <c r="AR47" s="42"/>
    </row>
    <row r="48" s="1" customFormat="1" ht="6.96" customHeight="1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2"/>
    </row>
    <row r="49" s="1" customFormat="1" ht="13.65" customHeight="1"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38" t="str">
        <f>IF(E11= "","",E11)</f>
        <v xml:space="preserve"> 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30</v>
      </c>
      <c r="AJ49" s="38"/>
      <c r="AK49" s="38"/>
      <c r="AL49" s="38"/>
      <c r="AM49" s="67" t="str">
        <f>IF(E17="","",E17)</f>
        <v xml:space="preserve"> </v>
      </c>
      <c r="AN49" s="38"/>
      <c r="AO49" s="38"/>
      <c r="AP49" s="38"/>
      <c r="AQ49" s="38"/>
      <c r="AR49" s="42"/>
      <c r="AS49" s="68" t="s">
        <v>49</v>
      </c>
      <c r="AT49" s="69"/>
      <c r="AU49" s="70"/>
      <c r="AV49" s="70"/>
      <c r="AW49" s="70"/>
      <c r="AX49" s="70"/>
      <c r="AY49" s="70"/>
      <c r="AZ49" s="70"/>
      <c r="BA49" s="70"/>
      <c r="BB49" s="70"/>
      <c r="BC49" s="70"/>
      <c r="BD49" s="71"/>
    </row>
    <row r="50" s="1" customFormat="1" ht="13.65" customHeight="1">
      <c r="B50" s="37"/>
      <c r="C50" s="31" t="s">
        <v>28</v>
      </c>
      <c r="D50" s="38"/>
      <c r="E50" s="38"/>
      <c r="F50" s="38"/>
      <c r="G50" s="38"/>
      <c r="H50" s="38"/>
      <c r="I50" s="38"/>
      <c r="J50" s="38"/>
      <c r="K50" s="38"/>
      <c r="L50" s="38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32</v>
      </c>
      <c r="AJ50" s="38"/>
      <c r="AK50" s="38"/>
      <c r="AL50" s="38"/>
      <c r="AM50" s="67" t="str">
        <f>IF(E20="","",E20)</f>
        <v xml:space="preserve"> </v>
      </c>
      <c r="AN50" s="38"/>
      <c r="AO50" s="38"/>
      <c r="AP50" s="38"/>
      <c r="AQ50" s="38"/>
      <c r="AR50" s="42"/>
      <c r="AS50" s="72"/>
      <c r="AT50" s="73"/>
      <c r="AU50" s="74"/>
      <c r="AV50" s="74"/>
      <c r="AW50" s="74"/>
      <c r="AX50" s="74"/>
      <c r="AY50" s="74"/>
      <c r="AZ50" s="74"/>
      <c r="BA50" s="74"/>
      <c r="BB50" s="74"/>
      <c r="BC50" s="74"/>
      <c r="BD50" s="75"/>
    </row>
    <row r="51" s="1" customFormat="1" ht="10.8" customHeight="1"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2"/>
      <c r="AS51" s="76"/>
      <c r="AT51" s="77"/>
      <c r="AU51" s="78"/>
      <c r="AV51" s="78"/>
      <c r="AW51" s="78"/>
      <c r="AX51" s="78"/>
      <c r="AY51" s="78"/>
      <c r="AZ51" s="78"/>
      <c r="BA51" s="78"/>
      <c r="BB51" s="78"/>
      <c r="BC51" s="78"/>
      <c r="BD51" s="79"/>
    </row>
    <row r="52" s="1" customFormat="1" ht="29.28" customHeight="1">
      <c r="B52" s="37"/>
      <c r="C52" s="80" t="s">
        <v>50</v>
      </c>
      <c r="D52" s="81"/>
      <c r="E52" s="81"/>
      <c r="F52" s="81"/>
      <c r="G52" s="81"/>
      <c r="H52" s="82"/>
      <c r="I52" s="83" t="s">
        <v>51</v>
      </c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4" t="s">
        <v>52</v>
      </c>
      <c r="AH52" s="81"/>
      <c r="AI52" s="81"/>
      <c r="AJ52" s="81"/>
      <c r="AK52" s="81"/>
      <c r="AL52" s="81"/>
      <c r="AM52" s="81"/>
      <c r="AN52" s="83" t="s">
        <v>53</v>
      </c>
      <c r="AO52" s="81"/>
      <c r="AP52" s="81"/>
      <c r="AQ52" s="85" t="s">
        <v>54</v>
      </c>
      <c r="AR52" s="42"/>
      <c r="AS52" s="86" t="s">
        <v>55</v>
      </c>
      <c r="AT52" s="87" t="s">
        <v>56</v>
      </c>
      <c r="AU52" s="87" t="s">
        <v>57</v>
      </c>
      <c r="AV52" s="87" t="s">
        <v>58</v>
      </c>
      <c r="AW52" s="87" t="s">
        <v>59</v>
      </c>
      <c r="AX52" s="87" t="s">
        <v>60</v>
      </c>
      <c r="AY52" s="87" t="s">
        <v>61</v>
      </c>
      <c r="AZ52" s="87" t="s">
        <v>62</v>
      </c>
      <c r="BA52" s="87" t="s">
        <v>63</v>
      </c>
      <c r="BB52" s="87" t="s">
        <v>64</v>
      </c>
      <c r="BC52" s="87" t="s">
        <v>65</v>
      </c>
      <c r="BD52" s="88" t="s">
        <v>66</v>
      </c>
    </row>
    <row r="53" s="1" customFormat="1" ht="10.8" customHeight="1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2"/>
      <c r="AS53" s="89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1"/>
    </row>
    <row r="54" s="4" customFormat="1" ht="32.4" customHeight="1">
      <c r="B54" s="92"/>
      <c r="C54" s="93" t="s">
        <v>67</v>
      </c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5">
        <f>ROUND(SUM(AG55:AG58),2)</f>
        <v>0</v>
      </c>
      <c r="AH54" s="95"/>
      <c r="AI54" s="95"/>
      <c r="AJ54" s="95"/>
      <c r="AK54" s="95"/>
      <c r="AL54" s="95"/>
      <c r="AM54" s="95"/>
      <c r="AN54" s="96">
        <f>SUM(AG54,AT54)</f>
        <v>0</v>
      </c>
      <c r="AO54" s="96"/>
      <c r="AP54" s="96"/>
      <c r="AQ54" s="97" t="s">
        <v>19</v>
      </c>
      <c r="AR54" s="98"/>
      <c r="AS54" s="99">
        <f>ROUND(SUM(AS55:AS58),2)</f>
        <v>0</v>
      </c>
      <c r="AT54" s="100">
        <f>ROUND(SUM(AV54:AW54),2)</f>
        <v>0</v>
      </c>
      <c r="AU54" s="101">
        <f>ROUND(SUM(AU55:AU58),5)</f>
        <v>0</v>
      </c>
      <c r="AV54" s="100">
        <f>ROUND(AZ54*L29,2)</f>
        <v>0</v>
      </c>
      <c r="AW54" s="100">
        <f>ROUND(BA54*L30,2)</f>
        <v>0</v>
      </c>
      <c r="AX54" s="100">
        <f>ROUND(BB54*L29,2)</f>
        <v>0</v>
      </c>
      <c r="AY54" s="100">
        <f>ROUND(BC54*L30,2)</f>
        <v>0</v>
      </c>
      <c r="AZ54" s="100">
        <f>ROUND(SUM(AZ55:AZ58),2)</f>
        <v>0</v>
      </c>
      <c r="BA54" s="100">
        <f>ROUND(SUM(BA55:BA58),2)</f>
        <v>0</v>
      </c>
      <c r="BB54" s="100">
        <f>ROUND(SUM(BB55:BB58),2)</f>
        <v>0</v>
      </c>
      <c r="BC54" s="100">
        <f>ROUND(SUM(BC55:BC58),2)</f>
        <v>0</v>
      </c>
      <c r="BD54" s="102">
        <f>ROUND(SUM(BD55:BD58),2)</f>
        <v>0</v>
      </c>
      <c r="BS54" s="103" t="s">
        <v>68</v>
      </c>
      <c r="BT54" s="103" t="s">
        <v>69</v>
      </c>
      <c r="BU54" s="104" t="s">
        <v>70</v>
      </c>
      <c r="BV54" s="103" t="s">
        <v>71</v>
      </c>
      <c r="BW54" s="103" t="s">
        <v>5</v>
      </c>
      <c r="BX54" s="103" t="s">
        <v>72</v>
      </c>
      <c r="CL54" s="103" t="s">
        <v>19</v>
      </c>
    </row>
    <row r="55" s="5" customFormat="1" ht="16.5" customHeight="1">
      <c r="A55" s="105" t="s">
        <v>73</v>
      </c>
      <c r="B55" s="106"/>
      <c r="C55" s="107"/>
      <c r="D55" s="108" t="s">
        <v>74</v>
      </c>
      <c r="E55" s="108"/>
      <c r="F55" s="108"/>
      <c r="G55" s="108"/>
      <c r="H55" s="108"/>
      <c r="I55" s="109"/>
      <c r="J55" s="108" t="s">
        <v>75</v>
      </c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10">
        <f>'00 - VRN'!J30</f>
        <v>0</v>
      </c>
      <c r="AH55" s="109"/>
      <c r="AI55" s="109"/>
      <c r="AJ55" s="109"/>
      <c r="AK55" s="109"/>
      <c r="AL55" s="109"/>
      <c r="AM55" s="109"/>
      <c r="AN55" s="110">
        <f>SUM(AG55,AT55)</f>
        <v>0</v>
      </c>
      <c r="AO55" s="109"/>
      <c r="AP55" s="109"/>
      <c r="AQ55" s="111" t="s">
        <v>76</v>
      </c>
      <c r="AR55" s="112"/>
      <c r="AS55" s="113">
        <v>0</v>
      </c>
      <c r="AT55" s="114">
        <f>ROUND(SUM(AV55:AW55),2)</f>
        <v>0</v>
      </c>
      <c r="AU55" s="115">
        <f>'00 - VRN'!P86</f>
        <v>0</v>
      </c>
      <c r="AV55" s="114">
        <f>'00 - VRN'!J33</f>
        <v>0</v>
      </c>
      <c r="AW55" s="114">
        <f>'00 - VRN'!J34</f>
        <v>0</v>
      </c>
      <c r="AX55" s="114">
        <f>'00 - VRN'!J35</f>
        <v>0</v>
      </c>
      <c r="AY55" s="114">
        <f>'00 - VRN'!J36</f>
        <v>0</v>
      </c>
      <c r="AZ55" s="114">
        <f>'00 - VRN'!F33</f>
        <v>0</v>
      </c>
      <c r="BA55" s="114">
        <f>'00 - VRN'!F34</f>
        <v>0</v>
      </c>
      <c r="BB55" s="114">
        <f>'00 - VRN'!F35</f>
        <v>0</v>
      </c>
      <c r="BC55" s="114">
        <f>'00 - VRN'!F36</f>
        <v>0</v>
      </c>
      <c r="BD55" s="116">
        <f>'00 - VRN'!F37</f>
        <v>0</v>
      </c>
      <c r="BT55" s="117" t="s">
        <v>77</v>
      </c>
      <c r="BV55" s="117" t="s">
        <v>71</v>
      </c>
      <c r="BW55" s="117" t="s">
        <v>78</v>
      </c>
      <c r="BX55" s="117" t="s">
        <v>5</v>
      </c>
      <c r="CL55" s="117" t="s">
        <v>19</v>
      </c>
      <c r="CM55" s="117" t="s">
        <v>79</v>
      </c>
    </row>
    <row r="56" s="5" customFormat="1" ht="16.5" customHeight="1">
      <c r="A56" s="105" t="s">
        <v>73</v>
      </c>
      <c r="B56" s="106"/>
      <c r="C56" s="107"/>
      <c r="D56" s="108" t="s">
        <v>80</v>
      </c>
      <c r="E56" s="108"/>
      <c r="F56" s="108"/>
      <c r="G56" s="108"/>
      <c r="H56" s="108"/>
      <c r="I56" s="109"/>
      <c r="J56" s="108" t="s">
        <v>81</v>
      </c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10">
        <f>'01 - Komunikace'!J30</f>
        <v>0</v>
      </c>
      <c r="AH56" s="109"/>
      <c r="AI56" s="109"/>
      <c r="AJ56" s="109"/>
      <c r="AK56" s="109"/>
      <c r="AL56" s="109"/>
      <c r="AM56" s="109"/>
      <c r="AN56" s="110">
        <f>SUM(AG56,AT56)</f>
        <v>0</v>
      </c>
      <c r="AO56" s="109"/>
      <c r="AP56" s="109"/>
      <c r="AQ56" s="111" t="s">
        <v>76</v>
      </c>
      <c r="AR56" s="112"/>
      <c r="AS56" s="113">
        <v>0</v>
      </c>
      <c r="AT56" s="114">
        <f>ROUND(SUM(AV56:AW56),2)</f>
        <v>0</v>
      </c>
      <c r="AU56" s="115">
        <f>'01 - Komunikace'!P87</f>
        <v>0</v>
      </c>
      <c r="AV56" s="114">
        <f>'01 - Komunikace'!J33</f>
        <v>0</v>
      </c>
      <c r="AW56" s="114">
        <f>'01 - Komunikace'!J34</f>
        <v>0</v>
      </c>
      <c r="AX56" s="114">
        <f>'01 - Komunikace'!J35</f>
        <v>0</v>
      </c>
      <c r="AY56" s="114">
        <f>'01 - Komunikace'!J36</f>
        <v>0</v>
      </c>
      <c r="AZ56" s="114">
        <f>'01 - Komunikace'!F33</f>
        <v>0</v>
      </c>
      <c r="BA56" s="114">
        <f>'01 - Komunikace'!F34</f>
        <v>0</v>
      </c>
      <c r="BB56" s="114">
        <f>'01 - Komunikace'!F35</f>
        <v>0</v>
      </c>
      <c r="BC56" s="114">
        <f>'01 - Komunikace'!F36</f>
        <v>0</v>
      </c>
      <c r="BD56" s="116">
        <f>'01 - Komunikace'!F37</f>
        <v>0</v>
      </c>
      <c r="BT56" s="117" t="s">
        <v>77</v>
      </c>
      <c r="BV56" s="117" t="s">
        <v>71</v>
      </c>
      <c r="BW56" s="117" t="s">
        <v>82</v>
      </c>
      <c r="BX56" s="117" t="s">
        <v>5</v>
      </c>
      <c r="CL56" s="117" t="s">
        <v>19</v>
      </c>
      <c r="CM56" s="117" t="s">
        <v>79</v>
      </c>
    </row>
    <row r="57" s="5" customFormat="1" ht="16.5" customHeight="1">
      <c r="A57" s="105" t="s">
        <v>73</v>
      </c>
      <c r="B57" s="106"/>
      <c r="C57" s="107"/>
      <c r="D57" s="108" t="s">
        <v>83</v>
      </c>
      <c r="E57" s="108"/>
      <c r="F57" s="108"/>
      <c r="G57" s="108"/>
      <c r="H57" s="108"/>
      <c r="I57" s="109"/>
      <c r="J57" s="108" t="s">
        <v>84</v>
      </c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10">
        <f>'02 - Odvodnění'!J30</f>
        <v>0</v>
      </c>
      <c r="AH57" s="109"/>
      <c r="AI57" s="109"/>
      <c r="AJ57" s="109"/>
      <c r="AK57" s="109"/>
      <c r="AL57" s="109"/>
      <c r="AM57" s="109"/>
      <c r="AN57" s="110">
        <f>SUM(AG57,AT57)</f>
        <v>0</v>
      </c>
      <c r="AO57" s="109"/>
      <c r="AP57" s="109"/>
      <c r="AQ57" s="111" t="s">
        <v>76</v>
      </c>
      <c r="AR57" s="112"/>
      <c r="AS57" s="113">
        <v>0</v>
      </c>
      <c r="AT57" s="114">
        <f>ROUND(SUM(AV57:AW57),2)</f>
        <v>0</v>
      </c>
      <c r="AU57" s="115">
        <f>'02 - Odvodnění'!P86</f>
        <v>0</v>
      </c>
      <c r="AV57" s="114">
        <f>'02 - Odvodnění'!J33</f>
        <v>0</v>
      </c>
      <c r="AW57" s="114">
        <f>'02 - Odvodnění'!J34</f>
        <v>0</v>
      </c>
      <c r="AX57" s="114">
        <f>'02 - Odvodnění'!J35</f>
        <v>0</v>
      </c>
      <c r="AY57" s="114">
        <f>'02 - Odvodnění'!J36</f>
        <v>0</v>
      </c>
      <c r="AZ57" s="114">
        <f>'02 - Odvodnění'!F33</f>
        <v>0</v>
      </c>
      <c r="BA57" s="114">
        <f>'02 - Odvodnění'!F34</f>
        <v>0</v>
      </c>
      <c r="BB57" s="114">
        <f>'02 - Odvodnění'!F35</f>
        <v>0</v>
      </c>
      <c r="BC57" s="114">
        <f>'02 - Odvodnění'!F36</f>
        <v>0</v>
      </c>
      <c r="BD57" s="116">
        <f>'02 - Odvodnění'!F37</f>
        <v>0</v>
      </c>
      <c r="BT57" s="117" t="s">
        <v>77</v>
      </c>
      <c r="BV57" s="117" t="s">
        <v>71</v>
      </c>
      <c r="BW57" s="117" t="s">
        <v>85</v>
      </c>
      <c r="BX57" s="117" t="s">
        <v>5</v>
      </c>
      <c r="CL57" s="117" t="s">
        <v>19</v>
      </c>
      <c r="CM57" s="117" t="s">
        <v>79</v>
      </c>
    </row>
    <row r="58" s="5" customFormat="1" ht="16.5" customHeight="1">
      <c r="A58" s="105" t="s">
        <v>73</v>
      </c>
      <c r="B58" s="106"/>
      <c r="C58" s="107"/>
      <c r="D58" s="108" t="s">
        <v>86</v>
      </c>
      <c r="E58" s="108"/>
      <c r="F58" s="108"/>
      <c r="G58" s="108"/>
      <c r="H58" s="108"/>
      <c r="I58" s="109"/>
      <c r="J58" s="108" t="s">
        <v>87</v>
      </c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10">
        <f>'03 - Sanace zemní pláně'!J30</f>
        <v>0</v>
      </c>
      <c r="AH58" s="109"/>
      <c r="AI58" s="109"/>
      <c r="AJ58" s="109"/>
      <c r="AK58" s="109"/>
      <c r="AL58" s="109"/>
      <c r="AM58" s="109"/>
      <c r="AN58" s="110">
        <f>SUM(AG58,AT58)</f>
        <v>0</v>
      </c>
      <c r="AO58" s="109"/>
      <c r="AP58" s="109"/>
      <c r="AQ58" s="111" t="s">
        <v>76</v>
      </c>
      <c r="AR58" s="112"/>
      <c r="AS58" s="118">
        <v>0</v>
      </c>
      <c r="AT58" s="119">
        <f>ROUND(SUM(AV58:AW58),2)</f>
        <v>0</v>
      </c>
      <c r="AU58" s="120">
        <f>'03 - Sanace zemní pláně'!P85</f>
        <v>0</v>
      </c>
      <c r="AV58" s="119">
        <f>'03 - Sanace zemní pláně'!J33</f>
        <v>0</v>
      </c>
      <c r="AW58" s="119">
        <f>'03 - Sanace zemní pláně'!J34</f>
        <v>0</v>
      </c>
      <c r="AX58" s="119">
        <f>'03 - Sanace zemní pláně'!J35</f>
        <v>0</v>
      </c>
      <c r="AY58" s="119">
        <f>'03 - Sanace zemní pláně'!J36</f>
        <v>0</v>
      </c>
      <c r="AZ58" s="119">
        <f>'03 - Sanace zemní pláně'!F33</f>
        <v>0</v>
      </c>
      <c r="BA58" s="119">
        <f>'03 - Sanace zemní pláně'!F34</f>
        <v>0</v>
      </c>
      <c r="BB58" s="119">
        <f>'03 - Sanace zemní pláně'!F35</f>
        <v>0</v>
      </c>
      <c r="BC58" s="119">
        <f>'03 - Sanace zemní pláně'!F36</f>
        <v>0</v>
      </c>
      <c r="BD58" s="121">
        <f>'03 - Sanace zemní pláně'!F37</f>
        <v>0</v>
      </c>
      <c r="BT58" s="117" t="s">
        <v>77</v>
      </c>
      <c r="BV58" s="117" t="s">
        <v>71</v>
      </c>
      <c r="BW58" s="117" t="s">
        <v>88</v>
      </c>
      <c r="BX58" s="117" t="s">
        <v>5</v>
      </c>
      <c r="CL58" s="117" t="s">
        <v>19</v>
      </c>
      <c r="CM58" s="117" t="s">
        <v>79</v>
      </c>
    </row>
    <row r="59" s="1" customFormat="1" ht="30" customHeight="1"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42"/>
    </row>
    <row r="60" s="1" customFormat="1" ht="6.96" customHeight="1"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42"/>
    </row>
  </sheetData>
  <sheetProtection sheet="1" formatColumns="0" formatRows="0" objects="1" scenarios="1" spinCount="100000" saltValue="ZMWMy4bdi85/mmcnjCb7ZsjoKAgxRcvt0JBdBWQ/S9b4gxnBzQ3SwNTHXseidmCLSolNHnCaoAFBeX4NEgPA0w==" hashValue="g+gSkb3lElBFniOp5BjfoNdcJ4JGo7LMPQXjcoCBNtvTfrJ4BuAEjFg3xiBhVui0m1etVUJOZkoPqJH5hs/rPQ==" algorithmName="SHA-512" password="CC35"/>
  <mergeCells count="54">
    <mergeCell ref="W31:AE31"/>
    <mergeCell ref="BE5:BE32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49:AT51"/>
    <mergeCell ref="AM50:AP50"/>
    <mergeCell ref="L45:AO45"/>
    <mergeCell ref="AM47:AN47"/>
    <mergeCell ref="AM49:AP4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AN52:AP52"/>
    <mergeCell ref="AG52:AM52"/>
    <mergeCell ref="AN55:AP55"/>
    <mergeCell ref="AG55:AM55"/>
    <mergeCell ref="AN56:AP56"/>
    <mergeCell ref="AG56:AM56"/>
    <mergeCell ref="AN57:AP57"/>
    <mergeCell ref="AG57:AM57"/>
    <mergeCell ref="AN58:AP58"/>
    <mergeCell ref="AG58:AM58"/>
    <mergeCell ref="AG54:AM54"/>
    <mergeCell ref="AN54:AP54"/>
    <mergeCell ref="C52:G52"/>
    <mergeCell ref="I52:AF52"/>
    <mergeCell ref="D55:H55"/>
    <mergeCell ref="J55:AF55"/>
    <mergeCell ref="D56:H56"/>
    <mergeCell ref="J56:AF56"/>
    <mergeCell ref="D57:H57"/>
    <mergeCell ref="J57:AF57"/>
    <mergeCell ref="D58:H58"/>
    <mergeCell ref="J58:AF58"/>
  </mergeCells>
  <hyperlinks>
    <hyperlink ref="A55" location="'00 - VRN'!C2" display="/"/>
    <hyperlink ref="A56" location="'01 - Komunikace'!C2" display="/"/>
    <hyperlink ref="A57" location="'02 - Odvodnění'!C2" display="/"/>
    <hyperlink ref="A58" location="'03 - Sanace zemní pláně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00.83" customWidth="1"/>
    <col min="7" max="7" width="8.67" customWidth="1"/>
    <col min="8" max="8" width="11.17" customWidth="1"/>
    <col min="9" max="9" width="14.17" style="122" customWidth="1"/>
    <col min="10" max="10" width="23.5" customWidth="1"/>
    <col min="11" max="11" width="15.5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78</v>
      </c>
    </row>
    <row r="3" ht="6.96" customHeight="1">
      <c r="B3" s="123"/>
      <c r="C3" s="124"/>
      <c r="D3" s="124"/>
      <c r="E3" s="124"/>
      <c r="F3" s="124"/>
      <c r="G3" s="124"/>
      <c r="H3" s="124"/>
      <c r="I3" s="125"/>
      <c r="J3" s="124"/>
      <c r="K3" s="124"/>
      <c r="L3" s="19"/>
      <c r="AT3" s="16" t="s">
        <v>79</v>
      </c>
    </row>
    <row r="4" ht="24.96" customHeight="1">
      <c r="B4" s="19"/>
      <c r="D4" s="126" t="s">
        <v>89</v>
      </c>
      <c r="L4" s="19"/>
      <c r="M4" s="23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27" t="s">
        <v>16</v>
      </c>
      <c r="L6" s="19"/>
    </row>
    <row r="7" ht="16.5" customHeight="1">
      <c r="B7" s="19"/>
      <c r="E7" s="128" t="str">
        <f>'Rekapitulace stavby'!K6</f>
        <v>Poděbradská, Praha 9, č. akce 119</v>
      </c>
      <c r="F7" s="127"/>
      <c r="G7" s="127"/>
      <c r="H7" s="127"/>
      <c r="L7" s="19"/>
    </row>
    <row r="8" s="1" customFormat="1" ht="12" customHeight="1">
      <c r="B8" s="42"/>
      <c r="D8" s="127" t="s">
        <v>90</v>
      </c>
      <c r="I8" s="129"/>
      <c r="L8" s="42"/>
    </row>
    <row r="9" s="1" customFormat="1" ht="36.96" customHeight="1">
      <c r="B9" s="42"/>
      <c r="E9" s="130" t="s">
        <v>91</v>
      </c>
      <c r="F9" s="1"/>
      <c r="G9" s="1"/>
      <c r="H9" s="1"/>
      <c r="I9" s="129"/>
      <c r="L9" s="42"/>
    </row>
    <row r="10" s="1" customFormat="1">
      <c r="B10" s="42"/>
      <c r="I10" s="129"/>
      <c r="L10" s="42"/>
    </row>
    <row r="11" s="1" customFormat="1" ht="12" customHeight="1">
      <c r="B11" s="42"/>
      <c r="D11" s="127" t="s">
        <v>18</v>
      </c>
      <c r="F11" s="16" t="s">
        <v>19</v>
      </c>
      <c r="I11" s="131" t="s">
        <v>20</v>
      </c>
      <c r="J11" s="16" t="s">
        <v>19</v>
      </c>
      <c r="L11" s="42"/>
    </row>
    <row r="12" s="1" customFormat="1" ht="12" customHeight="1">
      <c r="B12" s="42"/>
      <c r="D12" s="127" t="s">
        <v>21</v>
      </c>
      <c r="F12" s="16" t="s">
        <v>22</v>
      </c>
      <c r="I12" s="131" t="s">
        <v>23</v>
      </c>
      <c r="J12" s="132" t="str">
        <f>'Rekapitulace stavby'!AN8</f>
        <v>11. 4. 2019</v>
      </c>
      <c r="L12" s="42"/>
    </row>
    <row r="13" s="1" customFormat="1" ht="10.8" customHeight="1">
      <c r="B13" s="42"/>
      <c r="I13" s="129"/>
      <c r="L13" s="42"/>
    </row>
    <row r="14" s="1" customFormat="1" ht="12" customHeight="1">
      <c r="B14" s="42"/>
      <c r="D14" s="127" t="s">
        <v>25</v>
      </c>
      <c r="I14" s="131" t="s">
        <v>26</v>
      </c>
      <c r="J14" s="16" t="s">
        <v>19</v>
      </c>
      <c r="L14" s="42"/>
    </row>
    <row r="15" s="1" customFormat="1" ht="18" customHeight="1">
      <c r="B15" s="42"/>
      <c r="E15" s="16" t="s">
        <v>22</v>
      </c>
      <c r="I15" s="131" t="s">
        <v>27</v>
      </c>
      <c r="J15" s="16" t="s">
        <v>19</v>
      </c>
      <c r="L15" s="42"/>
    </row>
    <row r="16" s="1" customFormat="1" ht="6.96" customHeight="1">
      <c r="B16" s="42"/>
      <c r="I16" s="129"/>
      <c r="L16" s="42"/>
    </row>
    <row r="17" s="1" customFormat="1" ht="12" customHeight="1">
      <c r="B17" s="42"/>
      <c r="D17" s="127" t="s">
        <v>28</v>
      </c>
      <c r="I17" s="131" t="s">
        <v>26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6"/>
      <c r="G18" s="16"/>
      <c r="H18" s="16"/>
      <c r="I18" s="131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29"/>
      <c r="L19" s="42"/>
    </row>
    <row r="20" s="1" customFormat="1" ht="12" customHeight="1">
      <c r="B20" s="42"/>
      <c r="D20" s="127" t="s">
        <v>30</v>
      </c>
      <c r="I20" s="131" t="s">
        <v>26</v>
      </c>
      <c r="J20" s="16" t="s">
        <v>19</v>
      </c>
      <c r="L20" s="42"/>
    </row>
    <row r="21" s="1" customFormat="1" ht="18" customHeight="1">
      <c r="B21" s="42"/>
      <c r="E21" s="16" t="s">
        <v>22</v>
      </c>
      <c r="I21" s="131" t="s">
        <v>27</v>
      </c>
      <c r="J21" s="16" t="s">
        <v>19</v>
      </c>
      <c r="L21" s="42"/>
    </row>
    <row r="22" s="1" customFormat="1" ht="6.96" customHeight="1">
      <c r="B22" s="42"/>
      <c r="I22" s="129"/>
      <c r="L22" s="42"/>
    </row>
    <row r="23" s="1" customFormat="1" ht="12" customHeight="1">
      <c r="B23" s="42"/>
      <c r="D23" s="127" t="s">
        <v>32</v>
      </c>
      <c r="I23" s="131" t="s">
        <v>26</v>
      </c>
      <c r="J23" s="16" t="s">
        <v>19</v>
      </c>
      <c r="L23" s="42"/>
    </row>
    <row r="24" s="1" customFormat="1" ht="18" customHeight="1">
      <c r="B24" s="42"/>
      <c r="E24" s="16" t="s">
        <v>22</v>
      </c>
      <c r="I24" s="131" t="s">
        <v>27</v>
      </c>
      <c r="J24" s="16" t="s">
        <v>19</v>
      </c>
      <c r="L24" s="42"/>
    </row>
    <row r="25" s="1" customFormat="1" ht="6.96" customHeight="1">
      <c r="B25" s="42"/>
      <c r="I25" s="129"/>
      <c r="L25" s="42"/>
    </row>
    <row r="26" s="1" customFormat="1" ht="12" customHeight="1">
      <c r="B26" s="42"/>
      <c r="D26" s="127" t="s">
        <v>33</v>
      </c>
      <c r="I26" s="129"/>
      <c r="L26" s="42"/>
    </row>
    <row r="27" s="6" customFormat="1" ht="16.5" customHeight="1">
      <c r="B27" s="133"/>
      <c r="E27" s="134" t="s">
        <v>19</v>
      </c>
      <c r="F27" s="134"/>
      <c r="G27" s="134"/>
      <c r="H27" s="134"/>
      <c r="I27" s="135"/>
      <c r="L27" s="133"/>
    </row>
    <row r="28" s="1" customFormat="1" ht="6.96" customHeight="1">
      <c r="B28" s="42"/>
      <c r="I28" s="129"/>
      <c r="L28" s="42"/>
    </row>
    <row r="29" s="1" customFormat="1" ht="6.96" customHeight="1">
      <c r="B29" s="42"/>
      <c r="D29" s="70"/>
      <c r="E29" s="70"/>
      <c r="F29" s="70"/>
      <c r="G29" s="70"/>
      <c r="H29" s="70"/>
      <c r="I29" s="136"/>
      <c r="J29" s="70"/>
      <c r="K29" s="70"/>
      <c r="L29" s="42"/>
    </row>
    <row r="30" s="1" customFormat="1" ht="25.44" customHeight="1">
      <c r="B30" s="42"/>
      <c r="D30" s="137" t="s">
        <v>35</v>
      </c>
      <c r="I30" s="129"/>
      <c r="J30" s="138">
        <f>ROUND(J86, 2)</f>
        <v>0</v>
      </c>
      <c r="L30" s="42"/>
    </row>
    <row r="31" s="1" customFormat="1" ht="6.96" customHeight="1">
      <c r="B31" s="42"/>
      <c r="D31" s="70"/>
      <c r="E31" s="70"/>
      <c r="F31" s="70"/>
      <c r="G31" s="70"/>
      <c r="H31" s="70"/>
      <c r="I31" s="136"/>
      <c r="J31" s="70"/>
      <c r="K31" s="70"/>
      <c r="L31" s="42"/>
    </row>
    <row r="32" s="1" customFormat="1" ht="14.4" customHeight="1">
      <c r="B32" s="42"/>
      <c r="F32" s="139" t="s">
        <v>37</v>
      </c>
      <c r="I32" s="140" t="s">
        <v>36</v>
      </c>
      <c r="J32" s="139" t="s">
        <v>38</v>
      </c>
      <c r="L32" s="42"/>
    </row>
    <row r="33" s="1" customFormat="1" ht="14.4" customHeight="1">
      <c r="B33" s="42"/>
      <c r="D33" s="127" t="s">
        <v>39</v>
      </c>
      <c r="E33" s="127" t="s">
        <v>40</v>
      </c>
      <c r="F33" s="141">
        <f>ROUND((SUM(BE86:BE115)),  2)</f>
        <v>0</v>
      </c>
      <c r="I33" s="142">
        <v>0.20999999999999999</v>
      </c>
      <c r="J33" s="141">
        <f>ROUND(((SUM(BE86:BE115))*I33),  2)</f>
        <v>0</v>
      </c>
      <c r="L33" s="42"/>
    </row>
    <row r="34" s="1" customFormat="1" ht="14.4" customHeight="1">
      <c r="B34" s="42"/>
      <c r="E34" s="127" t="s">
        <v>41</v>
      </c>
      <c r="F34" s="141">
        <f>ROUND((SUM(BF86:BF115)),  2)</f>
        <v>0</v>
      </c>
      <c r="I34" s="142">
        <v>0.14999999999999999</v>
      </c>
      <c r="J34" s="141">
        <f>ROUND(((SUM(BF86:BF115))*I34),  2)</f>
        <v>0</v>
      </c>
      <c r="L34" s="42"/>
    </row>
    <row r="35" hidden="1" s="1" customFormat="1" ht="14.4" customHeight="1">
      <c r="B35" s="42"/>
      <c r="E35" s="127" t="s">
        <v>42</v>
      </c>
      <c r="F35" s="141">
        <f>ROUND((SUM(BG86:BG115)),  2)</f>
        <v>0</v>
      </c>
      <c r="I35" s="142">
        <v>0.20999999999999999</v>
      </c>
      <c r="J35" s="141">
        <f>0</f>
        <v>0</v>
      </c>
      <c r="L35" s="42"/>
    </row>
    <row r="36" hidden="1" s="1" customFormat="1" ht="14.4" customHeight="1">
      <c r="B36" s="42"/>
      <c r="E36" s="127" t="s">
        <v>43</v>
      </c>
      <c r="F36" s="141">
        <f>ROUND((SUM(BH86:BH115)),  2)</f>
        <v>0</v>
      </c>
      <c r="I36" s="142">
        <v>0.14999999999999999</v>
      </c>
      <c r="J36" s="141">
        <f>0</f>
        <v>0</v>
      </c>
      <c r="L36" s="42"/>
    </row>
    <row r="37" hidden="1" s="1" customFormat="1" ht="14.4" customHeight="1">
      <c r="B37" s="42"/>
      <c r="E37" s="127" t="s">
        <v>44</v>
      </c>
      <c r="F37" s="141">
        <f>ROUND((SUM(BI86:BI115)),  2)</f>
        <v>0</v>
      </c>
      <c r="I37" s="142">
        <v>0</v>
      </c>
      <c r="J37" s="141">
        <f>0</f>
        <v>0</v>
      </c>
      <c r="L37" s="42"/>
    </row>
    <row r="38" s="1" customFormat="1" ht="6.96" customHeight="1">
      <c r="B38" s="42"/>
      <c r="I38" s="129"/>
      <c r="L38" s="42"/>
    </row>
    <row r="39" s="1" customFormat="1" ht="25.44" customHeight="1">
      <c r="B39" s="42"/>
      <c r="C39" s="143"/>
      <c r="D39" s="144" t="s">
        <v>45</v>
      </c>
      <c r="E39" s="145"/>
      <c r="F39" s="145"/>
      <c r="G39" s="146" t="s">
        <v>46</v>
      </c>
      <c r="H39" s="147" t="s">
        <v>47</v>
      </c>
      <c r="I39" s="148"/>
      <c r="J39" s="149">
        <f>SUM(J30:J37)</f>
        <v>0</v>
      </c>
      <c r="K39" s="150"/>
      <c r="L39" s="42"/>
    </row>
    <row r="40" s="1" customFormat="1" ht="14.4" customHeight="1">
      <c r="B40" s="151"/>
      <c r="C40" s="152"/>
      <c r="D40" s="152"/>
      <c r="E40" s="152"/>
      <c r="F40" s="152"/>
      <c r="G40" s="152"/>
      <c r="H40" s="152"/>
      <c r="I40" s="153"/>
      <c r="J40" s="152"/>
      <c r="K40" s="152"/>
      <c r="L40" s="42"/>
    </row>
    <row r="44" s="1" customFormat="1" ht="6.96" customHeight="1">
      <c r="B44" s="154"/>
      <c r="C44" s="155"/>
      <c r="D44" s="155"/>
      <c r="E44" s="155"/>
      <c r="F44" s="155"/>
      <c r="G44" s="155"/>
      <c r="H44" s="155"/>
      <c r="I44" s="156"/>
      <c r="J44" s="155"/>
      <c r="K44" s="155"/>
      <c r="L44" s="42"/>
    </row>
    <row r="45" s="1" customFormat="1" ht="24.96" customHeight="1">
      <c r="B45" s="37"/>
      <c r="C45" s="22" t="s">
        <v>92</v>
      </c>
      <c r="D45" s="38"/>
      <c r="E45" s="38"/>
      <c r="F45" s="38"/>
      <c r="G45" s="38"/>
      <c r="H45" s="38"/>
      <c r="I45" s="129"/>
      <c r="J45" s="38"/>
      <c r="K45" s="38"/>
      <c r="L45" s="42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129"/>
      <c r="J46" s="38"/>
      <c r="K46" s="38"/>
      <c r="L46" s="42"/>
    </row>
    <row r="47" s="1" customFormat="1" ht="12" customHeight="1">
      <c r="B47" s="37"/>
      <c r="C47" s="31" t="s">
        <v>16</v>
      </c>
      <c r="D47" s="38"/>
      <c r="E47" s="38"/>
      <c r="F47" s="38"/>
      <c r="G47" s="38"/>
      <c r="H47" s="38"/>
      <c r="I47" s="129"/>
      <c r="J47" s="38"/>
      <c r="K47" s="38"/>
      <c r="L47" s="42"/>
    </row>
    <row r="48" s="1" customFormat="1" ht="16.5" customHeight="1">
      <c r="B48" s="37"/>
      <c r="C48" s="38"/>
      <c r="D48" s="38"/>
      <c r="E48" s="157" t="str">
        <f>E7</f>
        <v>Poděbradská, Praha 9, č. akce 119</v>
      </c>
      <c r="F48" s="31"/>
      <c r="G48" s="31"/>
      <c r="H48" s="31"/>
      <c r="I48" s="129"/>
      <c r="J48" s="38"/>
      <c r="K48" s="38"/>
      <c r="L48" s="42"/>
    </row>
    <row r="49" s="1" customFormat="1" ht="12" customHeight="1">
      <c r="B49" s="37"/>
      <c r="C49" s="31" t="s">
        <v>90</v>
      </c>
      <c r="D49" s="38"/>
      <c r="E49" s="38"/>
      <c r="F49" s="38"/>
      <c r="G49" s="38"/>
      <c r="H49" s="38"/>
      <c r="I49" s="129"/>
      <c r="J49" s="38"/>
      <c r="K49" s="38"/>
      <c r="L49" s="42"/>
    </row>
    <row r="50" s="1" customFormat="1" ht="16.5" customHeight="1">
      <c r="B50" s="37"/>
      <c r="C50" s="38"/>
      <c r="D50" s="38"/>
      <c r="E50" s="63" t="str">
        <f>E9</f>
        <v>00 - VRN</v>
      </c>
      <c r="F50" s="38"/>
      <c r="G50" s="38"/>
      <c r="H50" s="38"/>
      <c r="I50" s="129"/>
      <c r="J50" s="38"/>
      <c r="K50" s="38"/>
      <c r="L50" s="42"/>
    </row>
    <row r="51" s="1" customFormat="1" ht="6.96" customHeight="1">
      <c r="B51" s="37"/>
      <c r="C51" s="38"/>
      <c r="D51" s="38"/>
      <c r="E51" s="38"/>
      <c r="F51" s="38"/>
      <c r="G51" s="38"/>
      <c r="H51" s="38"/>
      <c r="I51" s="129"/>
      <c r="J51" s="38"/>
      <c r="K51" s="38"/>
      <c r="L51" s="42"/>
    </row>
    <row r="52" s="1" customFormat="1" ht="12" customHeight="1">
      <c r="B52" s="37"/>
      <c r="C52" s="31" t="s">
        <v>21</v>
      </c>
      <c r="D52" s="38"/>
      <c r="E52" s="38"/>
      <c r="F52" s="26" t="str">
        <f>F12</f>
        <v xml:space="preserve"> </v>
      </c>
      <c r="G52" s="38"/>
      <c r="H52" s="38"/>
      <c r="I52" s="131" t="s">
        <v>23</v>
      </c>
      <c r="J52" s="66" t="str">
        <f>IF(J12="","",J12)</f>
        <v>11. 4. 2019</v>
      </c>
      <c r="K52" s="38"/>
      <c r="L52" s="42"/>
    </row>
    <row r="53" s="1" customFormat="1" ht="6.96" customHeight="1">
      <c r="B53" s="37"/>
      <c r="C53" s="38"/>
      <c r="D53" s="38"/>
      <c r="E53" s="38"/>
      <c r="F53" s="38"/>
      <c r="G53" s="38"/>
      <c r="H53" s="38"/>
      <c r="I53" s="129"/>
      <c r="J53" s="38"/>
      <c r="K53" s="38"/>
      <c r="L53" s="42"/>
    </row>
    <row r="54" s="1" customFormat="1" ht="13.65" customHeight="1">
      <c r="B54" s="37"/>
      <c r="C54" s="31" t="s">
        <v>25</v>
      </c>
      <c r="D54" s="38"/>
      <c r="E54" s="38"/>
      <c r="F54" s="26" t="str">
        <f>E15</f>
        <v xml:space="preserve"> </v>
      </c>
      <c r="G54" s="38"/>
      <c r="H54" s="38"/>
      <c r="I54" s="131" t="s">
        <v>30</v>
      </c>
      <c r="J54" s="35" t="str">
        <f>E21</f>
        <v xml:space="preserve"> </v>
      </c>
      <c r="K54" s="38"/>
      <c r="L54" s="42"/>
    </row>
    <row r="55" s="1" customFormat="1" ht="13.65" customHeight="1">
      <c r="B55" s="37"/>
      <c r="C55" s="31" t="s">
        <v>28</v>
      </c>
      <c r="D55" s="38"/>
      <c r="E55" s="38"/>
      <c r="F55" s="26" t="str">
        <f>IF(E18="","",E18)</f>
        <v>Vyplň údaj</v>
      </c>
      <c r="G55" s="38"/>
      <c r="H55" s="38"/>
      <c r="I55" s="131" t="s">
        <v>32</v>
      </c>
      <c r="J55" s="35" t="str">
        <f>E24</f>
        <v xml:space="preserve"> </v>
      </c>
      <c r="K55" s="38"/>
      <c r="L55" s="42"/>
    </row>
    <row r="56" s="1" customFormat="1" ht="10.32" customHeight="1">
      <c r="B56" s="37"/>
      <c r="C56" s="38"/>
      <c r="D56" s="38"/>
      <c r="E56" s="38"/>
      <c r="F56" s="38"/>
      <c r="G56" s="38"/>
      <c r="H56" s="38"/>
      <c r="I56" s="129"/>
      <c r="J56" s="38"/>
      <c r="K56" s="38"/>
      <c r="L56" s="42"/>
    </row>
    <row r="57" s="1" customFormat="1" ht="29.28" customHeight="1">
      <c r="B57" s="37"/>
      <c r="C57" s="158" t="s">
        <v>93</v>
      </c>
      <c r="D57" s="159"/>
      <c r="E57" s="159"/>
      <c r="F57" s="159"/>
      <c r="G57" s="159"/>
      <c r="H57" s="159"/>
      <c r="I57" s="160"/>
      <c r="J57" s="161" t="s">
        <v>94</v>
      </c>
      <c r="K57" s="159"/>
      <c r="L57" s="42"/>
    </row>
    <row r="58" s="1" customFormat="1" ht="10.32" customHeight="1">
      <c r="B58" s="37"/>
      <c r="C58" s="38"/>
      <c r="D58" s="38"/>
      <c r="E58" s="38"/>
      <c r="F58" s="38"/>
      <c r="G58" s="38"/>
      <c r="H58" s="38"/>
      <c r="I58" s="129"/>
      <c r="J58" s="38"/>
      <c r="K58" s="38"/>
      <c r="L58" s="42"/>
    </row>
    <row r="59" s="1" customFormat="1" ht="22.8" customHeight="1">
      <c r="B59" s="37"/>
      <c r="C59" s="162" t="s">
        <v>67</v>
      </c>
      <c r="D59" s="38"/>
      <c r="E59" s="38"/>
      <c r="F59" s="38"/>
      <c r="G59" s="38"/>
      <c r="H59" s="38"/>
      <c r="I59" s="129"/>
      <c r="J59" s="96">
        <f>J86</f>
        <v>0</v>
      </c>
      <c r="K59" s="38"/>
      <c r="L59" s="42"/>
      <c r="AU59" s="16" t="s">
        <v>95</v>
      </c>
    </row>
    <row r="60" s="7" customFormat="1" ht="24.96" customHeight="1">
      <c r="B60" s="163"/>
      <c r="C60" s="164"/>
      <c r="D60" s="165" t="s">
        <v>96</v>
      </c>
      <c r="E60" s="166"/>
      <c r="F60" s="166"/>
      <c r="G60" s="166"/>
      <c r="H60" s="166"/>
      <c r="I60" s="167"/>
      <c r="J60" s="168">
        <f>J87</f>
        <v>0</v>
      </c>
      <c r="K60" s="164"/>
      <c r="L60" s="169"/>
    </row>
    <row r="61" s="8" customFormat="1" ht="19.92" customHeight="1">
      <c r="B61" s="170"/>
      <c r="C61" s="171"/>
      <c r="D61" s="172" t="s">
        <v>97</v>
      </c>
      <c r="E61" s="173"/>
      <c r="F61" s="173"/>
      <c r="G61" s="173"/>
      <c r="H61" s="173"/>
      <c r="I61" s="174"/>
      <c r="J61" s="175">
        <f>J88</f>
        <v>0</v>
      </c>
      <c r="K61" s="171"/>
      <c r="L61" s="176"/>
    </row>
    <row r="62" s="8" customFormat="1" ht="19.92" customHeight="1">
      <c r="B62" s="170"/>
      <c r="C62" s="171"/>
      <c r="D62" s="172" t="s">
        <v>98</v>
      </c>
      <c r="E62" s="173"/>
      <c r="F62" s="173"/>
      <c r="G62" s="173"/>
      <c r="H62" s="173"/>
      <c r="I62" s="174"/>
      <c r="J62" s="175">
        <f>J98</f>
        <v>0</v>
      </c>
      <c r="K62" s="171"/>
      <c r="L62" s="176"/>
    </row>
    <row r="63" s="8" customFormat="1" ht="19.92" customHeight="1">
      <c r="B63" s="170"/>
      <c r="C63" s="171"/>
      <c r="D63" s="172" t="s">
        <v>99</v>
      </c>
      <c r="E63" s="173"/>
      <c r="F63" s="173"/>
      <c r="G63" s="173"/>
      <c r="H63" s="173"/>
      <c r="I63" s="174"/>
      <c r="J63" s="175">
        <f>J102</f>
        <v>0</v>
      </c>
      <c r="K63" s="171"/>
      <c r="L63" s="176"/>
    </row>
    <row r="64" s="8" customFormat="1" ht="19.92" customHeight="1">
      <c r="B64" s="170"/>
      <c r="C64" s="171"/>
      <c r="D64" s="172" t="s">
        <v>100</v>
      </c>
      <c r="E64" s="173"/>
      <c r="F64" s="173"/>
      <c r="G64" s="173"/>
      <c r="H64" s="173"/>
      <c r="I64" s="174"/>
      <c r="J64" s="175">
        <f>J106</f>
        <v>0</v>
      </c>
      <c r="K64" s="171"/>
      <c r="L64" s="176"/>
    </row>
    <row r="65" s="8" customFormat="1" ht="19.92" customHeight="1">
      <c r="B65" s="170"/>
      <c r="C65" s="171"/>
      <c r="D65" s="172" t="s">
        <v>101</v>
      </c>
      <c r="E65" s="173"/>
      <c r="F65" s="173"/>
      <c r="G65" s="173"/>
      <c r="H65" s="173"/>
      <c r="I65" s="174"/>
      <c r="J65" s="175">
        <f>J108</f>
        <v>0</v>
      </c>
      <c r="K65" s="171"/>
      <c r="L65" s="176"/>
    </row>
    <row r="66" s="8" customFormat="1" ht="19.92" customHeight="1">
      <c r="B66" s="170"/>
      <c r="C66" s="171"/>
      <c r="D66" s="172" t="s">
        <v>102</v>
      </c>
      <c r="E66" s="173"/>
      <c r="F66" s="173"/>
      <c r="G66" s="173"/>
      <c r="H66" s="173"/>
      <c r="I66" s="174"/>
      <c r="J66" s="175">
        <f>J113</f>
        <v>0</v>
      </c>
      <c r="K66" s="171"/>
      <c r="L66" s="176"/>
    </row>
    <row r="67" s="1" customFormat="1" ht="21.84" customHeight="1">
      <c r="B67" s="37"/>
      <c r="C67" s="38"/>
      <c r="D67" s="38"/>
      <c r="E67" s="38"/>
      <c r="F67" s="38"/>
      <c r="G67" s="38"/>
      <c r="H67" s="38"/>
      <c r="I67" s="129"/>
      <c r="J67" s="38"/>
      <c r="K67" s="38"/>
      <c r="L67" s="42"/>
    </row>
    <row r="68" s="1" customFormat="1" ht="6.96" customHeight="1">
      <c r="B68" s="56"/>
      <c r="C68" s="57"/>
      <c r="D68" s="57"/>
      <c r="E68" s="57"/>
      <c r="F68" s="57"/>
      <c r="G68" s="57"/>
      <c r="H68" s="57"/>
      <c r="I68" s="153"/>
      <c r="J68" s="57"/>
      <c r="K68" s="57"/>
      <c r="L68" s="42"/>
    </row>
    <row r="72" s="1" customFormat="1" ht="6.96" customHeight="1">
      <c r="B72" s="58"/>
      <c r="C72" s="59"/>
      <c r="D72" s="59"/>
      <c r="E72" s="59"/>
      <c r="F72" s="59"/>
      <c r="G72" s="59"/>
      <c r="H72" s="59"/>
      <c r="I72" s="156"/>
      <c r="J72" s="59"/>
      <c r="K72" s="59"/>
      <c r="L72" s="42"/>
    </row>
    <row r="73" s="1" customFormat="1" ht="24.96" customHeight="1">
      <c r="B73" s="37"/>
      <c r="C73" s="22" t="s">
        <v>103</v>
      </c>
      <c r="D73" s="38"/>
      <c r="E73" s="38"/>
      <c r="F73" s="38"/>
      <c r="G73" s="38"/>
      <c r="H73" s="38"/>
      <c r="I73" s="129"/>
      <c r="J73" s="38"/>
      <c r="K73" s="38"/>
      <c r="L73" s="42"/>
    </row>
    <row r="74" s="1" customFormat="1" ht="6.96" customHeight="1">
      <c r="B74" s="37"/>
      <c r="C74" s="38"/>
      <c r="D74" s="38"/>
      <c r="E74" s="38"/>
      <c r="F74" s="38"/>
      <c r="G74" s="38"/>
      <c r="H74" s="38"/>
      <c r="I74" s="129"/>
      <c r="J74" s="38"/>
      <c r="K74" s="38"/>
      <c r="L74" s="42"/>
    </row>
    <row r="75" s="1" customFormat="1" ht="12" customHeight="1">
      <c r="B75" s="37"/>
      <c r="C75" s="31" t="s">
        <v>16</v>
      </c>
      <c r="D75" s="38"/>
      <c r="E75" s="38"/>
      <c r="F75" s="38"/>
      <c r="G75" s="38"/>
      <c r="H75" s="38"/>
      <c r="I75" s="129"/>
      <c r="J75" s="38"/>
      <c r="K75" s="38"/>
      <c r="L75" s="42"/>
    </row>
    <row r="76" s="1" customFormat="1" ht="16.5" customHeight="1">
      <c r="B76" s="37"/>
      <c r="C76" s="38"/>
      <c r="D76" s="38"/>
      <c r="E76" s="157" t="str">
        <f>E7</f>
        <v>Poděbradská, Praha 9, č. akce 119</v>
      </c>
      <c r="F76" s="31"/>
      <c r="G76" s="31"/>
      <c r="H76" s="31"/>
      <c r="I76" s="129"/>
      <c r="J76" s="38"/>
      <c r="K76" s="38"/>
      <c r="L76" s="42"/>
    </row>
    <row r="77" s="1" customFormat="1" ht="12" customHeight="1">
      <c r="B77" s="37"/>
      <c r="C77" s="31" t="s">
        <v>90</v>
      </c>
      <c r="D77" s="38"/>
      <c r="E77" s="38"/>
      <c r="F77" s="38"/>
      <c r="G77" s="38"/>
      <c r="H77" s="38"/>
      <c r="I77" s="129"/>
      <c r="J77" s="38"/>
      <c r="K77" s="38"/>
      <c r="L77" s="42"/>
    </row>
    <row r="78" s="1" customFormat="1" ht="16.5" customHeight="1">
      <c r="B78" s="37"/>
      <c r="C78" s="38"/>
      <c r="D78" s="38"/>
      <c r="E78" s="63" t="str">
        <f>E9</f>
        <v>00 - VRN</v>
      </c>
      <c r="F78" s="38"/>
      <c r="G78" s="38"/>
      <c r="H78" s="38"/>
      <c r="I78" s="129"/>
      <c r="J78" s="38"/>
      <c r="K78" s="38"/>
      <c r="L78" s="42"/>
    </row>
    <row r="79" s="1" customFormat="1" ht="6.96" customHeight="1">
      <c r="B79" s="37"/>
      <c r="C79" s="38"/>
      <c r="D79" s="38"/>
      <c r="E79" s="38"/>
      <c r="F79" s="38"/>
      <c r="G79" s="38"/>
      <c r="H79" s="38"/>
      <c r="I79" s="129"/>
      <c r="J79" s="38"/>
      <c r="K79" s="38"/>
      <c r="L79" s="42"/>
    </row>
    <row r="80" s="1" customFormat="1" ht="12" customHeight="1">
      <c r="B80" s="37"/>
      <c r="C80" s="31" t="s">
        <v>21</v>
      </c>
      <c r="D80" s="38"/>
      <c r="E80" s="38"/>
      <c r="F80" s="26" t="str">
        <f>F12</f>
        <v xml:space="preserve"> </v>
      </c>
      <c r="G80" s="38"/>
      <c r="H80" s="38"/>
      <c r="I80" s="131" t="s">
        <v>23</v>
      </c>
      <c r="J80" s="66" t="str">
        <f>IF(J12="","",J12)</f>
        <v>11. 4. 2019</v>
      </c>
      <c r="K80" s="38"/>
      <c r="L80" s="42"/>
    </row>
    <row r="81" s="1" customFormat="1" ht="6.96" customHeight="1">
      <c r="B81" s="37"/>
      <c r="C81" s="38"/>
      <c r="D81" s="38"/>
      <c r="E81" s="38"/>
      <c r="F81" s="38"/>
      <c r="G81" s="38"/>
      <c r="H81" s="38"/>
      <c r="I81" s="129"/>
      <c r="J81" s="38"/>
      <c r="K81" s="38"/>
      <c r="L81" s="42"/>
    </row>
    <row r="82" s="1" customFormat="1" ht="13.65" customHeight="1">
      <c r="B82" s="37"/>
      <c r="C82" s="31" t="s">
        <v>25</v>
      </c>
      <c r="D82" s="38"/>
      <c r="E82" s="38"/>
      <c r="F82" s="26" t="str">
        <f>E15</f>
        <v xml:space="preserve"> </v>
      </c>
      <c r="G82" s="38"/>
      <c r="H82" s="38"/>
      <c r="I82" s="131" t="s">
        <v>30</v>
      </c>
      <c r="J82" s="35" t="str">
        <f>E21</f>
        <v xml:space="preserve"> </v>
      </c>
      <c r="K82" s="38"/>
      <c r="L82" s="42"/>
    </row>
    <row r="83" s="1" customFormat="1" ht="13.65" customHeight="1">
      <c r="B83" s="37"/>
      <c r="C83" s="31" t="s">
        <v>28</v>
      </c>
      <c r="D83" s="38"/>
      <c r="E83" s="38"/>
      <c r="F83" s="26" t="str">
        <f>IF(E18="","",E18)</f>
        <v>Vyplň údaj</v>
      </c>
      <c r="G83" s="38"/>
      <c r="H83" s="38"/>
      <c r="I83" s="131" t="s">
        <v>32</v>
      </c>
      <c r="J83" s="35" t="str">
        <f>E24</f>
        <v xml:space="preserve"> </v>
      </c>
      <c r="K83" s="38"/>
      <c r="L83" s="42"/>
    </row>
    <row r="84" s="1" customFormat="1" ht="10.32" customHeight="1">
      <c r="B84" s="37"/>
      <c r="C84" s="38"/>
      <c r="D84" s="38"/>
      <c r="E84" s="38"/>
      <c r="F84" s="38"/>
      <c r="G84" s="38"/>
      <c r="H84" s="38"/>
      <c r="I84" s="129"/>
      <c r="J84" s="38"/>
      <c r="K84" s="38"/>
      <c r="L84" s="42"/>
    </row>
    <row r="85" s="9" customFormat="1" ht="29.28" customHeight="1">
      <c r="B85" s="177"/>
      <c r="C85" s="178" t="s">
        <v>104</v>
      </c>
      <c r="D85" s="179" t="s">
        <v>54</v>
      </c>
      <c r="E85" s="179" t="s">
        <v>50</v>
      </c>
      <c r="F85" s="179" t="s">
        <v>51</v>
      </c>
      <c r="G85" s="179" t="s">
        <v>105</v>
      </c>
      <c r="H85" s="179" t="s">
        <v>106</v>
      </c>
      <c r="I85" s="180" t="s">
        <v>107</v>
      </c>
      <c r="J85" s="179" t="s">
        <v>94</v>
      </c>
      <c r="K85" s="181" t="s">
        <v>108</v>
      </c>
      <c r="L85" s="182"/>
      <c r="M85" s="86" t="s">
        <v>19</v>
      </c>
      <c r="N85" s="87" t="s">
        <v>39</v>
      </c>
      <c r="O85" s="87" t="s">
        <v>109</v>
      </c>
      <c r="P85" s="87" t="s">
        <v>110</v>
      </c>
      <c r="Q85" s="87" t="s">
        <v>111</v>
      </c>
      <c r="R85" s="87" t="s">
        <v>112</v>
      </c>
      <c r="S85" s="87" t="s">
        <v>113</v>
      </c>
      <c r="T85" s="88" t="s">
        <v>114</v>
      </c>
    </row>
    <row r="86" s="1" customFormat="1" ht="22.8" customHeight="1">
      <c r="B86" s="37"/>
      <c r="C86" s="93" t="s">
        <v>115</v>
      </c>
      <c r="D86" s="38"/>
      <c r="E86" s="38"/>
      <c r="F86" s="38"/>
      <c r="G86" s="38"/>
      <c r="H86" s="38"/>
      <c r="I86" s="129"/>
      <c r="J86" s="183">
        <f>BK86</f>
        <v>0</v>
      </c>
      <c r="K86" s="38"/>
      <c r="L86" s="42"/>
      <c r="M86" s="89"/>
      <c r="N86" s="90"/>
      <c r="O86" s="90"/>
      <c r="P86" s="184">
        <f>P87</f>
        <v>0</v>
      </c>
      <c r="Q86" s="90"/>
      <c r="R86" s="184">
        <f>R87</f>
        <v>0</v>
      </c>
      <c r="S86" s="90"/>
      <c r="T86" s="185">
        <f>T87</f>
        <v>0</v>
      </c>
      <c r="AT86" s="16" t="s">
        <v>68</v>
      </c>
      <c r="AU86" s="16" t="s">
        <v>95</v>
      </c>
      <c r="BK86" s="186">
        <f>BK87</f>
        <v>0</v>
      </c>
    </row>
    <row r="87" s="10" customFormat="1" ht="25.92" customHeight="1">
      <c r="B87" s="187"/>
      <c r="C87" s="188"/>
      <c r="D87" s="189" t="s">
        <v>68</v>
      </c>
      <c r="E87" s="190" t="s">
        <v>75</v>
      </c>
      <c r="F87" s="190" t="s">
        <v>116</v>
      </c>
      <c r="G87" s="188"/>
      <c r="H87" s="188"/>
      <c r="I87" s="191"/>
      <c r="J87" s="192">
        <f>BK87</f>
        <v>0</v>
      </c>
      <c r="K87" s="188"/>
      <c r="L87" s="193"/>
      <c r="M87" s="194"/>
      <c r="N87" s="195"/>
      <c r="O87" s="195"/>
      <c r="P87" s="196">
        <f>P88+P98+P102+P106+P108+P113</f>
        <v>0</v>
      </c>
      <c r="Q87" s="195"/>
      <c r="R87" s="196">
        <f>R88+R98+R102+R106+R108+R113</f>
        <v>0</v>
      </c>
      <c r="S87" s="195"/>
      <c r="T87" s="197">
        <f>T88+T98+T102+T106+T108+T113</f>
        <v>0</v>
      </c>
      <c r="AR87" s="198" t="s">
        <v>117</v>
      </c>
      <c r="AT87" s="199" t="s">
        <v>68</v>
      </c>
      <c r="AU87" s="199" t="s">
        <v>69</v>
      </c>
      <c r="AY87" s="198" t="s">
        <v>118</v>
      </c>
      <c r="BK87" s="200">
        <f>BK88+BK98+BK102+BK106+BK108+BK113</f>
        <v>0</v>
      </c>
    </row>
    <row r="88" s="10" customFormat="1" ht="22.8" customHeight="1">
      <c r="B88" s="187"/>
      <c r="C88" s="188"/>
      <c r="D88" s="189" t="s">
        <v>68</v>
      </c>
      <c r="E88" s="201" t="s">
        <v>119</v>
      </c>
      <c r="F88" s="201" t="s">
        <v>120</v>
      </c>
      <c r="G88" s="188"/>
      <c r="H88" s="188"/>
      <c r="I88" s="191"/>
      <c r="J88" s="202">
        <f>BK88</f>
        <v>0</v>
      </c>
      <c r="K88" s="188"/>
      <c r="L88" s="193"/>
      <c r="M88" s="194"/>
      <c r="N88" s="195"/>
      <c r="O88" s="195"/>
      <c r="P88" s="196">
        <f>SUM(P89:P97)</f>
        <v>0</v>
      </c>
      <c r="Q88" s="195"/>
      <c r="R88" s="196">
        <f>SUM(R89:R97)</f>
        <v>0</v>
      </c>
      <c r="S88" s="195"/>
      <c r="T88" s="197">
        <f>SUM(T89:T97)</f>
        <v>0</v>
      </c>
      <c r="AR88" s="198" t="s">
        <v>117</v>
      </c>
      <c r="AT88" s="199" t="s">
        <v>68</v>
      </c>
      <c r="AU88" s="199" t="s">
        <v>77</v>
      </c>
      <c r="AY88" s="198" t="s">
        <v>118</v>
      </c>
      <c r="BK88" s="200">
        <f>SUM(BK89:BK97)</f>
        <v>0</v>
      </c>
    </row>
    <row r="89" s="1" customFormat="1" ht="16.5" customHeight="1">
      <c r="B89" s="37"/>
      <c r="C89" s="203" t="s">
        <v>77</v>
      </c>
      <c r="D89" s="203" t="s">
        <v>121</v>
      </c>
      <c r="E89" s="204" t="s">
        <v>122</v>
      </c>
      <c r="F89" s="205" t="s">
        <v>123</v>
      </c>
      <c r="G89" s="206" t="s">
        <v>124</v>
      </c>
      <c r="H89" s="207">
        <v>117</v>
      </c>
      <c r="I89" s="208"/>
      <c r="J89" s="209">
        <f>ROUND(I89*H89,2)</f>
        <v>0</v>
      </c>
      <c r="K89" s="205" t="s">
        <v>125</v>
      </c>
      <c r="L89" s="42"/>
      <c r="M89" s="210" t="s">
        <v>19</v>
      </c>
      <c r="N89" s="211" t="s">
        <v>40</v>
      </c>
      <c r="O89" s="78"/>
      <c r="P89" s="212">
        <f>O89*H89</f>
        <v>0</v>
      </c>
      <c r="Q89" s="212">
        <v>0</v>
      </c>
      <c r="R89" s="212">
        <f>Q89*H89</f>
        <v>0</v>
      </c>
      <c r="S89" s="212">
        <v>0</v>
      </c>
      <c r="T89" s="213">
        <f>S89*H89</f>
        <v>0</v>
      </c>
      <c r="AR89" s="16" t="s">
        <v>126</v>
      </c>
      <c r="AT89" s="16" t="s">
        <v>121</v>
      </c>
      <c r="AU89" s="16" t="s">
        <v>79</v>
      </c>
      <c r="AY89" s="16" t="s">
        <v>118</v>
      </c>
      <c r="BE89" s="214">
        <f>IF(N89="základní",J89,0)</f>
        <v>0</v>
      </c>
      <c r="BF89" s="214">
        <f>IF(N89="snížená",J89,0)</f>
        <v>0</v>
      </c>
      <c r="BG89" s="214">
        <f>IF(N89="zákl. přenesená",J89,0)</f>
        <v>0</v>
      </c>
      <c r="BH89" s="214">
        <f>IF(N89="sníž. přenesená",J89,0)</f>
        <v>0</v>
      </c>
      <c r="BI89" s="214">
        <f>IF(N89="nulová",J89,0)</f>
        <v>0</v>
      </c>
      <c r="BJ89" s="16" t="s">
        <v>77</v>
      </c>
      <c r="BK89" s="214">
        <f>ROUND(I89*H89,2)</f>
        <v>0</v>
      </c>
      <c r="BL89" s="16" t="s">
        <v>126</v>
      </c>
      <c r="BM89" s="16" t="s">
        <v>127</v>
      </c>
    </row>
    <row r="90" s="11" customFormat="1">
      <c r="B90" s="215"/>
      <c r="C90" s="216"/>
      <c r="D90" s="217" t="s">
        <v>128</v>
      </c>
      <c r="E90" s="218" t="s">
        <v>19</v>
      </c>
      <c r="F90" s="219" t="s">
        <v>129</v>
      </c>
      <c r="G90" s="216"/>
      <c r="H90" s="220">
        <v>117</v>
      </c>
      <c r="I90" s="221"/>
      <c r="J90" s="216"/>
      <c r="K90" s="216"/>
      <c r="L90" s="222"/>
      <c r="M90" s="223"/>
      <c r="N90" s="224"/>
      <c r="O90" s="224"/>
      <c r="P90" s="224"/>
      <c r="Q90" s="224"/>
      <c r="R90" s="224"/>
      <c r="S90" s="224"/>
      <c r="T90" s="225"/>
      <c r="AT90" s="226" t="s">
        <v>128</v>
      </c>
      <c r="AU90" s="226" t="s">
        <v>79</v>
      </c>
      <c r="AV90" s="11" t="s">
        <v>79</v>
      </c>
      <c r="AW90" s="11" t="s">
        <v>31</v>
      </c>
      <c r="AX90" s="11" t="s">
        <v>77</v>
      </c>
      <c r="AY90" s="226" t="s">
        <v>118</v>
      </c>
    </row>
    <row r="91" s="1" customFormat="1" ht="16.5" customHeight="1">
      <c r="B91" s="37"/>
      <c r="C91" s="203" t="s">
        <v>79</v>
      </c>
      <c r="D91" s="203" t="s">
        <v>121</v>
      </c>
      <c r="E91" s="204" t="s">
        <v>130</v>
      </c>
      <c r="F91" s="205" t="s">
        <v>131</v>
      </c>
      <c r="G91" s="206" t="s">
        <v>132</v>
      </c>
      <c r="H91" s="207">
        <v>1</v>
      </c>
      <c r="I91" s="208"/>
      <c r="J91" s="209">
        <f>ROUND(I91*H91,2)</f>
        <v>0</v>
      </c>
      <c r="K91" s="205" t="s">
        <v>125</v>
      </c>
      <c r="L91" s="42"/>
      <c r="M91" s="210" t="s">
        <v>19</v>
      </c>
      <c r="N91" s="211" t="s">
        <v>40</v>
      </c>
      <c r="O91" s="78"/>
      <c r="P91" s="212">
        <f>O91*H91</f>
        <v>0</v>
      </c>
      <c r="Q91" s="212">
        <v>0</v>
      </c>
      <c r="R91" s="212">
        <f>Q91*H91</f>
        <v>0</v>
      </c>
      <c r="S91" s="212">
        <v>0</v>
      </c>
      <c r="T91" s="213">
        <f>S91*H91</f>
        <v>0</v>
      </c>
      <c r="AR91" s="16" t="s">
        <v>126</v>
      </c>
      <c r="AT91" s="16" t="s">
        <v>121</v>
      </c>
      <c r="AU91" s="16" t="s">
        <v>79</v>
      </c>
      <c r="AY91" s="16" t="s">
        <v>118</v>
      </c>
      <c r="BE91" s="214">
        <f>IF(N91="základní",J91,0)</f>
        <v>0</v>
      </c>
      <c r="BF91" s="214">
        <f>IF(N91="snížená",J91,0)</f>
        <v>0</v>
      </c>
      <c r="BG91" s="214">
        <f>IF(N91="zákl. přenesená",J91,0)</f>
        <v>0</v>
      </c>
      <c r="BH91" s="214">
        <f>IF(N91="sníž. přenesená",J91,0)</f>
        <v>0</v>
      </c>
      <c r="BI91" s="214">
        <f>IF(N91="nulová",J91,0)</f>
        <v>0</v>
      </c>
      <c r="BJ91" s="16" t="s">
        <v>77</v>
      </c>
      <c r="BK91" s="214">
        <f>ROUND(I91*H91,2)</f>
        <v>0</v>
      </c>
      <c r="BL91" s="16" t="s">
        <v>126</v>
      </c>
      <c r="BM91" s="16" t="s">
        <v>133</v>
      </c>
    </row>
    <row r="92" s="1" customFormat="1">
      <c r="B92" s="37"/>
      <c r="C92" s="38"/>
      <c r="D92" s="217" t="s">
        <v>134</v>
      </c>
      <c r="E92" s="38"/>
      <c r="F92" s="227" t="s">
        <v>135</v>
      </c>
      <c r="G92" s="38"/>
      <c r="H92" s="38"/>
      <c r="I92" s="129"/>
      <c r="J92" s="38"/>
      <c r="K92" s="38"/>
      <c r="L92" s="42"/>
      <c r="M92" s="228"/>
      <c r="N92" s="78"/>
      <c r="O92" s="78"/>
      <c r="P92" s="78"/>
      <c r="Q92" s="78"/>
      <c r="R92" s="78"/>
      <c r="S92" s="78"/>
      <c r="T92" s="79"/>
      <c r="AT92" s="16" t="s">
        <v>134</v>
      </c>
      <c r="AU92" s="16" t="s">
        <v>79</v>
      </c>
    </row>
    <row r="93" s="1" customFormat="1" ht="16.5" customHeight="1">
      <c r="B93" s="37"/>
      <c r="C93" s="203" t="s">
        <v>136</v>
      </c>
      <c r="D93" s="203" t="s">
        <v>121</v>
      </c>
      <c r="E93" s="204" t="s">
        <v>137</v>
      </c>
      <c r="F93" s="205" t="s">
        <v>138</v>
      </c>
      <c r="G93" s="206" t="s">
        <v>132</v>
      </c>
      <c r="H93" s="207">
        <v>1</v>
      </c>
      <c r="I93" s="208"/>
      <c r="J93" s="209">
        <f>ROUND(I93*H93,2)</f>
        <v>0</v>
      </c>
      <c r="K93" s="205" t="s">
        <v>125</v>
      </c>
      <c r="L93" s="42"/>
      <c r="M93" s="210" t="s">
        <v>19</v>
      </c>
      <c r="N93" s="211" t="s">
        <v>40</v>
      </c>
      <c r="O93" s="78"/>
      <c r="P93" s="212">
        <f>O93*H93</f>
        <v>0</v>
      </c>
      <c r="Q93" s="212">
        <v>0</v>
      </c>
      <c r="R93" s="212">
        <f>Q93*H93</f>
        <v>0</v>
      </c>
      <c r="S93" s="212">
        <v>0</v>
      </c>
      <c r="T93" s="213">
        <f>S93*H93</f>
        <v>0</v>
      </c>
      <c r="AR93" s="16" t="s">
        <v>126</v>
      </c>
      <c r="AT93" s="16" t="s">
        <v>121</v>
      </c>
      <c r="AU93" s="16" t="s">
        <v>79</v>
      </c>
      <c r="AY93" s="16" t="s">
        <v>118</v>
      </c>
      <c r="BE93" s="214">
        <f>IF(N93="základní",J93,0)</f>
        <v>0</v>
      </c>
      <c r="BF93" s="214">
        <f>IF(N93="snížená",J93,0)</f>
        <v>0</v>
      </c>
      <c r="BG93" s="214">
        <f>IF(N93="zákl. přenesená",J93,0)</f>
        <v>0</v>
      </c>
      <c r="BH93" s="214">
        <f>IF(N93="sníž. přenesená",J93,0)</f>
        <v>0</v>
      </c>
      <c r="BI93" s="214">
        <f>IF(N93="nulová",J93,0)</f>
        <v>0</v>
      </c>
      <c r="BJ93" s="16" t="s">
        <v>77</v>
      </c>
      <c r="BK93" s="214">
        <f>ROUND(I93*H93,2)</f>
        <v>0</v>
      </c>
      <c r="BL93" s="16" t="s">
        <v>126</v>
      </c>
      <c r="BM93" s="16" t="s">
        <v>139</v>
      </c>
    </row>
    <row r="94" s="1" customFormat="1" ht="16.5" customHeight="1">
      <c r="B94" s="37"/>
      <c r="C94" s="203" t="s">
        <v>140</v>
      </c>
      <c r="D94" s="203" t="s">
        <v>121</v>
      </c>
      <c r="E94" s="204" t="s">
        <v>141</v>
      </c>
      <c r="F94" s="205" t="s">
        <v>142</v>
      </c>
      <c r="G94" s="206" t="s">
        <v>132</v>
      </c>
      <c r="H94" s="207">
        <v>1</v>
      </c>
      <c r="I94" s="208"/>
      <c r="J94" s="209">
        <f>ROUND(I94*H94,2)</f>
        <v>0</v>
      </c>
      <c r="K94" s="205" t="s">
        <v>125</v>
      </c>
      <c r="L94" s="42"/>
      <c r="M94" s="210" t="s">
        <v>19</v>
      </c>
      <c r="N94" s="211" t="s">
        <v>40</v>
      </c>
      <c r="O94" s="78"/>
      <c r="P94" s="212">
        <f>O94*H94</f>
        <v>0</v>
      </c>
      <c r="Q94" s="212">
        <v>0</v>
      </c>
      <c r="R94" s="212">
        <f>Q94*H94</f>
        <v>0</v>
      </c>
      <c r="S94" s="212">
        <v>0</v>
      </c>
      <c r="T94" s="213">
        <f>S94*H94</f>
        <v>0</v>
      </c>
      <c r="AR94" s="16" t="s">
        <v>126</v>
      </c>
      <c r="AT94" s="16" t="s">
        <v>121</v>
      </c>
      <c r="AU94" s="16" t="s">
        <v>79</v>
      </c>
      <c r="AY94" s="16" t="s">
        <v>118</v>
      </c>
      <c r="BE94" s="214">
        <f>IF(N94="základní",J94,0)</f>
        <v>0</v>
      </c>
      <c r="BF94" s="214">
        <f>IF(N94="snížená",J94,0)</f>
        <v>0</v>
      </c>
      <c r="BG94" s="214">
        <f>IF(N94="zákl. přenesená",J94,0)</f>
        <v>0</v>
      </c>
      <c r="BH94" s="214">
        <f>IF(N94="sníž. přenesená",J94,0)</f>
        <v>0</v>
      </c>
      <c r="BI94" s="214">
        <f>IF(N94="nulová",J94,0)</f>
        <v>0</v>
      </c>
      <c r="BJ94" s="16" t="s">
        <v>77</v>
      </c>
      <c r="BK94" s="214">
        <f>ROUND(I94*H94,2)</f>
        <v>0</v>
      </c>
      <c r="BL94" s="16" t="s">
        <v>126</v>
      </c>
      <c r="BM94" s="16" t="s">
        <v>143</v>
      </c>
    </row>
    <row r="95" s="1" customFormat="1">
      <c r="B95" s="37"/>
      <c r="C95" s="38"/>
      <c r="D95" s="217" t="s">
        <v>134</v>
      </c>
      <c r="E95" s="38"/>
      <c r="F95" s="227" t="s">
        <v>144</v>
      </c>
      <c r="G95" s="38"/>
      <c r="H95" s="38"/>
      <c r="I95" s="129"/>
      <c r="J95" s="38"/>
      <c r="K95" s="38"/>
      <c r="L95" s="42"/>
      <c r="M95" s="228"/>
      <c r="N95" s="78"/>
      <c r="O95" s="78"/>
      <c r="P95" s="78"/>
      <c r="Q95" s="78"/>
      <c r="R95" s="78"/>
      <c r="S95" s="78"/>
      <c r="T95" s="79"/>
      <c r="AT95" s="16" t="s">
        <v>134</v>
      </c>
      <c r="AU95" s="16" t="s">
        <v>79</v>
      </c>
    </row>
    <row r="96" s="1" customFormat="1" ht="16.5" customHeight="1">
      <c r="B96" s="37"/>
      <c r="C96" s="203" t="s">
        <v>117</v>
      </c>
      <c r="D96" s="203" t="s">
        <v>121</v>
      </c>
      <c r="E96" s="204" t="s">
        <v>145</v>
      </c>
      <c r="F96" s="205" t="s">
        <v>146</v>
      </c>
      <c r="G96" s="206" t="s">
        <v>132</v>
      </c>
      <c r="H96" s="207">
        <v>1</v>
      </c>
      <c r="I96" s="208"/>
      <c r="J96" s="209">
        <f>ROUND(I96*H96,2)</f>
        <v>0</v>
      </c>
      <c r="K96" s="205" t="s">
        <v>125</v>
      </c>
      <c r="L96" s="42"/>
      <c r="M96" s="210" t="s">
        <v>19</v>
      </c>
      <c r="N96" s="211" t="s">
        <v>40</v>
      </c>
      <c r="O96" s="78"/>
      <c r="P96" s="212">
        <f>O96*H96</f>
        <v>0</v>
      </c>
      <c r="Q96" s="212">
        <v>0</v>
      </c>
      <c r="R96" s="212">
        <f>Q96*H96</f>
        <v>0</v>
      </c>
      <c r="S96" s="212">
        <v>0</v>
      </c>
      <c r="T96" s="213">
        <f>S96*H96</f>
        <v>0</v>
      </c>
      <c r="AR96" s="16" t="s">
        <v>126</v>
      </c>
      <c r="AT96" s="16" t="s">
        <v>121</v>
      </c>
      <c r="AU96" s="16" t="s">
        <v>79</v>
      </c>
      <c r="AY96" s="16" t="s">
        <v>118</v>
      </c>
      <c r="BE96" s="214">
        <f>IF(N96="základní",J96,0)</f>
        <v>0</v>
      </c>
      <c r="BF96" s="214">
        <f>IF(N96="snížená",J96,0)</f>
        <v>0</v>
      </c>
      <c r="BG96" s="214">
        <f>IF(N96="zákl. přenesená",J96,0)</f>
        <v>0</v>
      </c>
      <c r="BH96" s="214">
        <f>IF(N96="sníž. přenesená",J96,0)</f>
        <v>0</v>
      </c>
      <c r="BI96" s="214">
        <f>IF(N96="nulová",J96,0)</f>
        <v>0</v>
      </c>
      <c r="BJ96" s="16" t="s">
        <v>77</v>
      </c>
      <c r="BK96" s="214">
        <f>ROUND(I96*H96,2)</f>
        <v>0</v>
      </c>
      <c r="BL96" s="16" t="s">
        <v>126</v>
      </c>
      <c r="BM96" s="16" t="s">
        <v>147</v>
      </c>
    </row>
    <row r="97" s="1" customFormat="1">
      <c r="B97" s="37"/>
      <c r="C97" s="38"/>
      <c r="D97" s="217" t="s">
        <v>134</v>
      </c>
      <c r="E97" s="38"/>
      <c r="F97" s="227" t="s">
        <v>148</v>
      </c>
      <c r="G97" s="38"/>
      <c r="H97" s="38"/>
      <c r="I97" s="129"/>
      <c r="J97" s="38"/>
      <c r="K97" s="38"/>
      <c r="L97" s="42"/>
      <c r="M97" s="228"/>
      <c r="N97" s="78"/>
      <c r="O97" s="78"/>
      <c r="P97" s="78"/>
      <c r="Q97" s="78"/>
      <c r="R97" s="78"/>
      <c r="S97" s="78"/>
      <c r="T97" s="79"/>
      <c r="AT97" s="16" t="s">
        <v>134</v>
      </c>
      <c r="AU97" s="16" t="s">
        <v>79</v>
      </c>
    </row>
    <row r="98" s="10" customFormat="1" ht="22.8" customHeight="1">
      <c r="B98" s="187"/>
      <c r="C98" s="188"/>
      <c r="D98" s="189" t="s">
        <v>68</v>
      </c>
      <c r="E98" s="201" t="s">
        <v>149</v>
      </c>
      <c r="F98" s="201" t="s">
        <v>150</v>
      </c>
      <c r="G98" s="188"/>
      <c r="H98" s="188"/>
      <c r="I98" s="191"/>
      <c r="J98" s="202">
        <f>BK98</f>
        <v>0</v>
      </c>
      <c r="K98" s="188"/>
      <c r="L98" s="193"/>
      <c r="M98" s="194"/>
      <c r="N98" s="195"/>
      <c r="O98" s="195"/>
      <c r="P98" s="196">
        <f>SUM(P99:P101)</f>
        <v>0</v>
      </c>
      <c r="Q98" s="195"/>
      <c r="R98" s="196">
        <f>SUM(R99:R101)</f>
        <v>0</v>
      </c>
      <c r="S98" s="195"/>
      <c r="T98" s="197">
        <f>SUM(T99:T101)</f>
        <v>0</v>
      </c>
      <c r="AR98" s="198" t="s">
        <v>117</v>
      </c>
      <c r="AT98" s="199" t="s">
        <v>68</v>
      </c>
      <c r="AU98" s="199" t="s">
        <v>77</v>
      </c>
      <c r="AY98" s="198" t="s">
        <v>118</v>
      </c>
      <c r="BK98" s="200">
        <f>SUM(BK99:BK101)</f>
        <v>0</v>
      </c>
    </row>
    <row r="99" s="1" customFormat="1" ht="16.5" customHeight="1">
      <c r="B99" s="37"/>
      <c r="C99" s="203" t="s">
        <v>151</v>
      </c>
      <c r="D99" s="203" t="s">
        <v>121</v>
      </c>
      <c r="E99" s="204" t="s">
        <v>152</v>
      </c>
      <c r="F99" s="205" t="s">
        <v>150</v>
      </c>
      <c r="G99" s="206" t="s">
        <v>132</v>
      </c>
      <c r="H99" s="207">
        <v>1</v>
      </c>
      <c r="I99" s="208"/>
      <c r="J99" s="209">
        <f>ROUND(I99*H99,2)</f>
        <v>0</v>
      </c>
      <c r="K99" s="205" t="s">
        <v>125</v>
      </c>
      <c r="L99" s="42"/>
      <c r="M99" s="210" t="s">
        <v>19</v>
      </c>
      <c r="N99" s="211" t="s">
        <v>40</v>
      </c>
      <c r="O99" s="78"/>
      <c r="P99" s="212">
        <f>O99*H99</f>
        <v>0</v>
      </c>
      <c r="Q99" s="212">
        <v>0</v>
      </c>
      <c r="R99" s="212">
        <f>Q99*H99</f>
        <v>0</v>
      </c>
      <c r="S99" s="212">
        <v>0</v>
      </c>
      <c r="T99" s="213">
        <f>S99*H99</f>
        <v>0</v>
      </c>
      <c r="AR99" s="16" t="s">
        <v>126</v>
      </c>
      <c r="AT99" s="16" t="s">
        <v>121</v>
      </c>
      <c r="AU99" s="16" t="s">
        <v>79</v>
      </c>
      <c r="AY99" s="16" t="s">
        <v>118</v>
      </c>
      <c r="BE99" s="214">
        <f>IF(N99="základní",J99,0)</f>
        <v>0</v>
      </c>
      <c r="BF99" s="214">
        <f>IF(N99="snížená",J99,0)</f>
        <v>0</v>
      </c>
      <c r="BG99" s="214">
        <f>IF(N99="zákl. přenesená",J99,0)</f>
        <v>0</v>
      </c>
      <c r="BH99" s="214">
        <f>IF(N99="sníž. přenesená",J99,0)</f>
        <v>0</v>
      </c>
      <c r="BI99" s="214">
        <f>IF(N99="nulová",J99,0)</f>
        <v>0</v>
      </c>
      <c r="BJ99" s="16" t="s">
        <v>77</v>
      </c>
      <c r="BK99" s="214">
        <f>ROUND(I99*H99,2)</f>
        <v>0</v>
      </c>
      <c r="BL99" s="16" t="s">
        <v>126</v>
      </c>
      <c r="BM99" s="16" t="s">
        <v>153</v>
      </c>
    </row>
    <row r="100" s="1" customFormat="1">
      <c r="B100" s="37"/>
      <c r="C100" s="38"/>
      <c r="D100" s="217" t="s">
        <v>134</v>
      </c>
      <c r="E100" s="38"/>
      <c r="F100" s="227" t="s">
        <v>154</v>
      </c>
      <c r="G100" s="38"/>
      <c r="H100" s="38"/>
      <c r="I100" s="129"/>
      <c r="J100" s="38"/>
      <c r="K100" s="38"/>
      <c r="L100" s="42"/>
      <c r="M100" s="228"/>
      <c r="N100" s="78"/>
      <c r="O100" s="78"/>
      <c r="P100" s="78"/>
      <c r="Q100" s="78"/>
      <c r="R100" s="78"/>
      <c r="S100" s="78"/>
      <c r="T100" s="79"/>
      <c r="AT100" s="16" t="s">
        <v>134</v>
      </c>
      <c r="AU100" s="16" t="s">
        <v>79</v>
      </c>
    </row>
    <row r="101" s="1" customFormat="1" ht="16.5" customHeight="1">
      <c r="B101" s="37"/>
      <c r="C101" s="203" t="s">
        <v>155</v>
      </c>
      <c r="D101" s="203" t="s">
        <v>121</v>
      </c>
      <c r="E101" s="204" t="s">
        <v>156</v>
      </c>
      <c r="F101" s="205" t="s">
        <v>157</v>
      </c>
      <c r="G101" s="206" t="s">
        <v>132</v>
      </c>
      <c r="H101" s="207">
        <v>2</v>
      </c>
      <c r="I101" s="208"/>
      <c r="J101" s="209">
        <f>ROUND(I101*H101,2)</f>
        <v>0</v>
      </c>
      <c r="K101" s="205" t="s">
        <v>125</v>
      </c>
      <c r="L101" s="42"/>
      <c r="M101" s="210" t="s">
        <v>19</v>
      </c>
      <c r="N101" s="211" t="s">
        <v>40</v>
      </c>
      <c r="O101" s="78"/>
      <c r="P101" s="212">
        <f>O101*H101</f>
        <v>0</v>
      </c>
      <c r="Q101" s="212">
        <v>0</v>
      </c>
      <c r="R101" s="212">
        <f>Q101*H101</f>
        <v>0</v>
      </c>
      <c r="S101" s="212">
        <v>0</v>
      </c>
      <c r="T101" s="213">
        <f>S101*H101</f>
        <v>0</v>
      </c>
      <c r="AR101" s="16" t="s">
        <v>126</v>
      </c>
      <c r="AT101" s="16" t="s">
        <v>121</v>
      </c>
      <c r="AU101" s="16" t="s">
        <v>79</v>
      </c>
      <c r="AY101" s="16" t="s">
        <v>118</v>
      </c>
      <c r="BE101" s="214">
        <f>IF(N101="základní",J101,0)</f>
        <v>0</v>
      </c>
      <c r="BF101" s="214">
        <f>IF(N101="snížená",J101,0)</f>
        <v>0</v>
      </c>
      <c r="BG101" s="214">
        <f>IF(N101="zákl. přenesená",J101,0)</f>
        <v>0</v>
      </c>
      <c r="BH101" s="214">
        <f>IF(N101="sníž. přenesená",J101,0)</f>
        <v>0</v>
      </c>
      <c r="BI101" s="214">
        <f>IF(N101="nulová",J101,0)</f>
        <v>0</v>
      </c>
      <c r="BJ101" s="16" t="s">
        <v>77</v>
      </c>
      <c r="BK101" s="214">
        <f>ROUND(I101*H101,2)</f>
        <v>0</v>
      </c>
      <c r="BL101" s="16" t="s">
        <v>126</v>
      </c>
      <c r="BM101" s="16" t="s">
        <v>158</v>
      </c>
    </row>
    <row r="102" s="10" customFormat="1" ht="22.8" customHeight="1">
      <c r="B102" s="187"/>
      <c r="C102" s="188"/>
      <c r="D102" s="189" t="s">
        <v>68</v>
      </c>
      <c r="E102" s="201" t="s">
        <v>159</v>
      </c>
      <c r="F102" s="201" t="s">
        <v>160</v>
      </c>
      <c r="G102" s="188"/>
      <c r="H102" s="188"/>
      <c r="I102" s="191"/>
      <c r="J102" s="202">
        <f>BK102</f>
        <v>0</v>
      </c>
      <c r="K102" s="188"/>
      <c r="L102" s="193"/>
      <c r="M102" s="194"/>
      <c r="N102" s="195"/>
      <c r="O102" s="195"/>
      <c r="P102" s="196">
        <f>SUM(P103:P105)</f>
        <v>0</v>
      </c>
      <c r="Q102" s="195"/>
      <c r="R102" s="196">
        <f>SUM(R103:R105)</f>
        <v>0</v>
      </c>
      <c r="S102" s="195"/>
      <c r="T102" s="197">
        <f>SUM(T103:T105)</f>
        <v>0</v>
      </c>
      <c r="AR102" s="198" t="s">
        <v>117</v>
      </c>
      <c r="AT102" s="199" t="s">
        <v>68</v>
      </c>
      <c r="AU102" s="199" t="s">
        <v>77</v>
      </c>
      <c r="AY102" s="198" t="s">
        <v>118</v>
      </c>
      <c r="BK102" s="200">
        <f>SUM(BK103:BK105)</f>
        <v>0</v>
      </c>
    </row>
    <row r="103" s="1" customFormat="1" ht="16.5" customHeight="1">
      <c r="B103" s="37"/>
      <c r="C103" s="203" t="s">
        <v>161</v>
      </c>
      <c r="D103" s="203" t="s">
        <v>121</v>
      </c>
      <c r="E103" s="204" t="s">
        <v>162</v>
      </c>
      <c r="F103" s="205" t="s">
        <v>160</v>
      </c>
      <c r="G103" s="206" t="s">
        <v>132</v>
      </c>
      <c r="H103" s="207">
        <v>1</v>
      </c>
      <c r="I103" s="208"/>
      <c r="J103" s="209">
        <f>ROUND(I103*H103,2)</f>
        <v>0</v>
      </c>
      <c r="K103" s="205" t="s">
        <v>125</v>
      </c>
      <c r="L103" s="42"/>
      <c r="M103" s="210" t="s">
        <v>19</v>
      </c>
      <c r="N103" s="211" t="s">
        <v>40</v>
      </c>
      <c r="O103" s="78"/>
      <c r="P103" s="212">
        <f>O103*H103</f>
        <v>0</v>
      </c>
      <c r="Q103" s="212">
        <v>0</v>
      </c>
      <c r="R103" s="212">
        <f>Q103*H103</f>
        <v>0</v>
      </c>
      <c r="S103" s="212">
        <v>0</v>
      </c>
      <c r="T103" s="213">
        <f>S103*H103</f>
        <v>0</v>
      </c>
      <c r="AR103" s="16" t="s">
        <v>126</v>
      </c>
      <c r="AT103" s="16" t="s">
        <v>121</v>
      </c>
      <c r="AU103" s="16" t="s">
        <v>79</v>
      </c>
      <c r="AY103" s="16" t="s">
        <v>118</v>
      </c>
      <c r="BE103" s="214">
        <f>IF(N103="základní",J103,0)</f>
        <v>0</v>
      </c>
      <c r="BF103" s="214">
        <f>IF(N103="snížená",J103,0)</f>
        <v>0</v>
      </c>
      <c r="BG103" s="214">
        <f>IF(N103="zákl. přenesená",J103,0)</f>
        <v>0</v>
      </c>
      <c r="BH103" s="214">
        <f>IF(N103="sníž. přenesená",J103,0)</f>
        <v>0</v>
      </c>
      <c r="BI103" s="214">
        <f>IF(N103="nulová",J103,0)</f>
        <v>0</v>
      </c>
      <c r="BJ103" s="16" t="s">
        <v>77</v>
      </c>
      <c r="BK103" s="214">
        <f>ROUND(I103*H103,2)</f>
        <v>0</v>
      </c>
      <c r="BL103" s="16" t="s">
        <v>126</v>
      </c>
      <c r="BM103" s="16" t="s">
        <v>163</v>
      </c>
    </row>
    <row r="104" s="1" customFormat="1">
      <c r="B104" s="37"/>
      <c r="C104" s="38"/>
      <c r="D104" s="217" t="s">
        <v>134</v>
      </c>
      <c r="E104" s="38"/>
      <c r="F104" s="227" t="s">
        <v>164</v>
      </c>
      <c r="G104" s="38"/>
      <c r="H104" s="38"/>
      <c r="I104" s="129"/>
      <c r="J104" s="38"/>
      <c r="K104" s="38"/>
      <c r="L104" s="42"/>
      <c r="M104" s="228"/>
      <c r="N104" s="78"/>
      <c r="O104" s="78"/>
      <c r="P104" s="78"/>
      <c r="Q104" s="78"/>
      <c r="R104" s="78"/>
      <c r="S104" s="78"/>
      <c r="T104" s="79"/>
      <c r="AT104" s="16" t="s">
        <v>134</v>
      </c>
      <c r="AU104" s="16" t="s">
        <v>79</v>
      </c>
    </row>
    <row r="105" s="1" customFormat="1" ht="16.5" customHeight="1">
      <c r="B105" s="37"/>
      <c r="C105" s="203" t="s">
        <v>165</v>
      </c>
      <c r="D105" s="203" t="s">
        <v>121</v>
      </c>
      <c r="E105" s="204" t="s">
        <v>166</v>
      </c>
      <c r="F105" s="205" t="s">
        <v>167</v>
      </c>
      <c r="G105" s="206" t="s">
        <v>132</v>
      </c>
      <c r="H105" s="207">
        <v>10</v>
      </c>
      <c r="I105" s="208"/>
      <c r="J105" s="209">
        <f>ROUND(I105*H105,2)</f>
        <v>0</v>
      </c>
      <c r="K105" s="205" t="s">
        <v>125</v>
      </c>
      <c r="L105" s="42"/>
      <c r="M105" s="210" t="s">
        <v>19</v>
      </c>
      <c r="N105" s="211" t="s">
        <v>40</v>
      </c>
      <c r="O105" s="78"/>
      <c r="P105" s="212">
        <f>O105*H105</f>
        <v>0</v>
      </c>
      <c r="Q105" s="212">
        <v>0</v>
      </c>
      <c r="R105" s="212">
        <f>Q105*H105</f>
        <v>0</v>
      </c>
      <c r="S105" s="212">
        <v>0</v>
      </c>
      <c r="T105" s="213">
        <f>S105*H105</f>
        <v>0</v>
      </c>
      <c r="AR105" s="16" t="s">
        <v>126</v>
      </c>
      <c r="AT105" s="16" t="s">
        <v>121</v>
      </c>
      <c r="AU105" s="16" t="s">
        <v>79</v>
      </c>
      <c r="AY105" s="16" t="s">
        <v>118</v>
      </c>
      <c r="BE105" s="214">
        <f>IF(N105="základní",J105,0)</f>
        <v>0</v>
      </c>
      <c r="BF105" s="214">
        <f>IF(N105="snížená",J105,0)</f>
        <v>0</v>
      </c>
      <c r="BG105" s="214">
        <f>IF(N105="zákl. přenesená",J105,0)</f>
        <v>0</v>
      </c>
      <c r="BH105" s="214">
        <f>IF(N105="sníž. přenesená",J105,0)</f>
        <v>0</v>
      </c>
      <c r="BI105" s="214">
        <f>IF(N105="nulová",J105,0)</f>
        <v>0</v>
      </c>
      <c r="BJ105" s="16" t="s">
        <v>77</v>
      </c>
      <c r="BK105" s="214">
        <f>ROUND(I105*H105,2)</f>
        <v>0</v>
      </c>
      <c r="BL105" s="16" t="s">
        <v>126</v>
      </c>
      <c r="BM105" s="16" t="s">
        <v>168</v>
      </c>
    </row>
    <row r="106" s="10" customFormat="1" ht="22.8" customHeight="1">
      <c r="B106" s="187"/>
      <c r="C106" s="188"/>
      <c r="D106" s="189" t="s">
        <v>68</v>
      </c>
      <c r="E106" s="201" t="s">
        <v>169</v>
      </c>
      <c r="F106" s="201" t="s">
        <v>170</v>
      </c>
      <c r="G106" s="188"/>
      <c r="H106" s="188"/>
      <c r="I106" s="191"/>
      <c r="J106" s="202">
        <f>BK106</f>
        <v>0</v>
      </c>
      <c r="K106" s="188"/>
      <c r="L106" s="193"/>
      <c r="M106" s="194"/>
      <c r="N106" s="195"/>
      <c r="O106" s="195"/>
      <c r="P106" s="196">
        <f>P107</f>
        <v>0</v>
      </c>
      <c r="Q106" s="195"/>
      <c r="R106" s="196">
        <f>R107</f>
        <v>0</v>
      </c>
      <c r="S106" s="195"/>
      <c r="T106" s="197">
        <f>T107</f>
        <v>0</v>
      </c>
      <c r="AR106" s="198" t="s">
        <v>117</v>
      </c>
      <c r="AT106" s="199" t="s">
        <v>68</v>
      </c>
      <c r="AU106" s="199" t="s">
        <v>77</v>
      </c>
      <c r="AY106" s="198" t="s">
        <v>118</v>
      </c>
      <c r="BK106" s="200">
        <f>BK107</f>
        <v>0</v>
      </c>
    </row>
    <row r="107" s="1" customFormat="1" ht="16.5" customHeight="1">
      <c r="B107" s="37"/>
      <c r="C107" s="203" t="s">
        <v>171</v>
      </c>
      <c r="D107" s="203" t="s">
        <v>121</v>
      </c>
      <c r="E107" s="204" t="s">
        <v>172</v>
      </c>
      <c r="F107" s="205" t="s">
        <v>170</v>
      </c>
      <c r="G107" s="206" t="s">
        <v>132</v>
      </c>
      <c r="H107" s="207">
        <v>1</v>
      </c>
      <c r="I107" s="208"/>
      <c r="J107" s="209">
        <f>ROUND(I107*H107,2)</f>
        <v>0</v>
      </c>
      <c r="K107" s="205" t="s">
        <v>125</v>
      </c>
      <c r="L107" s="42"/>
      <c r="M107" s="210" t="s">
        <v>19</v>
      </c>
      <c r="N107" s="211" t="s">
        <v>40</v>
      </c>
      <c r="O107" s="78"/>
      <c r="P107" s="212">
        <f>O107*H107</f>
        <v>0</v>
      </c>
      <c r="Q107" s="212">
        <v>0</v>
      </c>
      <c r="R107" s="212">
        <f>Q107*H107</f>
        <v>0</v>
      </c>
      <c r="S107" s="212">
        <v>0</v>
      </c>
      <c r="T107" s="213">
        <f>S107*H107</f>
        <v>0</v>
      </c>
      <c r="AR107" s="16" t="s">
        <v>126</v>
      </c>
      <c r="AT107" s="16" t="s">
        <v>121</v>
      </c>
      <c r="AU107" s="16" t="s">
        <v>79</v>
      </c>
      <c r="AY107" s="16" t="s">
        <v>118</v>
      </c>
      <c r="BE107" s="214">
        <f>IF(N107="základní",J107,0)</f>
        <v>0</v>
      </c>
      <c r="BF107" s="214">
        <f>IF(N107="snížená",J107,0)</f>
        <v>0</v>
      </c>
      <c r="BG107" s="214">
        <f>IF(N107="zákl. přenesená",J107,0)</f>
        <v>0</v>
      </c>
      <c r="BH107" s="214">
        <f>IF(N107="sníž. přenesená",J107,0)</f>
        <v>0</v>
      </c>
      <c r="BI107" s="214">
        <f>IF(N107="nulová",J107,0)</f>
        <v>0</v>
      </c>
      <c r="BJ107" s="16" t="s">
        <v>77</v>
      </c>
      <c r="BK107" s="214">
        <f>ROUND(I107*H107,2)</f>
        <v>0</v>
      </c>
      <c r="BL107" s="16" t="s">
        <v>126</v>
      </c>
      <c r="BM107" s="16" t="s">
        <v>173</v>
      </c>
    </row>
    <row r="108" s="10" customFormat="1" ht="22.8" customHeight="1">
      <c r="B108" s="187"/>
      <c r="C108" s="188"/>
      <c r="D108" s="189" t="s">
        <v>68</v>
      </c>
      <c r="E108" s="201" t="s">
        <v>174</v>
      </c>
      <c r="F108" s="201" t="s">
        <v>175</v>
      </c>
      <c r="G108" s="188"/>
      <c r="H108" s="188"/>
      <c r="I108" s="191"/>
      <c r="J108" s="202">
        <f>BK108</f>
        <v>0</v>
      </c>
      <c r="K108" s="188"/>
      <c r="L108" s="193"/>
      <c r="M108" s="194"/>
      <c r="N108" s="195"/>
      <c r="O108" s="195"/>
      <c r="P108" s="196">
        <f>SUM(P109:P112)</f>
        <v>0</v>
      </c>
      <c r="Q108" s="195"/>
      <c r="R108" s="196">
        <f>SUM(R109:R112)</f>
        <v>0</v>
      </c>
      <c r="S108" s="195"/>
      <c r="T108" s="197">
        <f>SUM(T109:T112)</f>
        <v>0</v>
      </c>
      <c r="AR108" s="198" t="s">
        <v>117</v>
      </c>
      <c r="AT108" s="199" t="s">
        <v>68</v>
      </c>
      <c r="AU108" s="199" t="s">
        <v>77</v>
      </c>
      <c r="AY108" s="198" t="s">
        <v>118</v>
      </c>
      <c r="BK108" s="200">
        <f>SUM(BK109:BK112)</f>
        <v>0</v>
      </c>
    </row>
    <row r="109" s="1" customFormat="1" ht="16.5" customHeight="1">
      <c r="B109" s="37"/>
      <c r="C109" s="203" t="s">
        <v>176</v>
      </c>
      <c r="D109" s="203" t="s">
        <v>121</v>
      </c>
      <c r="E109" s="204" t="s">
        <v>177</v>
      </c>
      <c r="F109" s="205" t="s">
        <v>178</v>
      </c>
      <c r="G109" s="206" t="s">
        <v>132</v>
      </c>
      <c r="H109" s="207">
        <v>1</v>
      </c>
      <c r="I109" s="208"/>
      <c r="J109" s="209">
        <f>ROUND(I109*H109,2)</f>
        <v>0</v>
      </c>
      <c r="K109" s="205" t="s">
        <v>125</v>
      </c>
      <c r="L109" s="42"/>
      <c r="M109" s="210" t="s">
        <v>19</v>
      </c>
      <c r="N109" s="211" t="s">
        <v>40</v>
      </c>
      <c r="O109" s="78"/>
      <c r="P109" s="212">
        <f>O109*H109</f>
        <v>0</v>
      </c>
      <c r="Q109" s="212">
        <v>0</v>
      </c>
      <c r="R109" s="212">
        <f>Q109*H109</f>
        <v>0</v>
      </c>
      <c r="S109" s="212">
        <v>0</v>
      </c>
      <c r="T109" s="213">
        <f>S109*H109</f>
        <v>0</v>
      </c>
      <c r="AR109" s="16" t="s">
        <v>126</v>
      </c>
      <c r="AT109" s="16" t="s">
        <v>121</v>
      </c>
      <c r="AU109" s="16" t="s">
        <v>79</v>
      </c>
      <c r="AY109" s="16" t="s">
        <v>118</v>
      </c>
      <c r="BE109" s="214">
        <f>IF(N109="základní",J109,0)</f>
        <v>0</v>
      </c>
      <c r="BF109" s="214">
        <f>IF(N109="snížená",J109,0)</f>
        <v>0</v>
      </c>
      <c r="BG109" s="214">
        <f>IF(N109="zákl. přenesená",J109,0)</f>
        <v>0</v>
      </c>
      <c r="BH109" s="214">
        <f>IF(N109="sníž. přenesená",J109,0)</f>
        <v>0</v>
      </c>
      <c r="BI109" s="214">
        <f>IF(N109="nulová",J109,0)</f>
        <v>0</v>
      </c>
      <c r="BJ109" s="16" t="s">
        <v>77</v>
      </c>
      <c r="BK109" s="214">
        <f>ROUND(I109*H109,2)</f>
        <v>0</v>
      </c>
      <c r="BL109" s="16" t="s">
        <v>126</v>
      </c>
      <c r="BM109" s="16" t="s">
        <v>179</v>
      </c>
    </row>
    <row r="110" s="1" customFormat="1">
      <c r="B110" s="37"/>
      <c r="C110" s="38"/>
      <c r="D110" s="217" t="s">
        <v>134</v>
      </c>
      <c r="E110" s="38"/>
      <c r="F110" s="227" t="s">
        <v>180</v>
      </c>
      <c r="G110" s="38"/>
      <c r="H110" s="38"/>
      <c r="I110" s="129"/>
      <c r="J110" s="38"/>
      <c r="K110" s="38"/>
      <c r="L110" s="42"/>
      <c r="M110" s="228"/>
      <c r="N110" s="78"/>
      <c r="O110" s="78"/>
      <c r="P110" s="78"/>
      <c r="Q110" s="78"/>
      <c r="R110" s="78"/>
      <c r="S110" s="78"/>
      <c r="T110" s="79"/>
      <c r="AT110" s="16" t="s">
        <v>134</v>
      </c>
      <c r="AU110" s="16" t="s">
        <v>79</v>
      </c>
    </row>
    <row r="111" s="1" customFormat="1" ht="16.5" customHeight="1">
      <c r="B111" s="37"/>
      <c r="C111" s="203" t="s">
        <v>181</v>
      </c>
      <c r="D111" s="203" t="s">
        <v>121</v>
      </c>
      <c r="E111" s="204" t="s">
        <v>182</v>
      </c>
      <c r="F111" s="205" t="s">
        <v>183</v>
      </c>
      <c r="G111" s="206" t="s">
        <v>132</v>
      </c>
      <c r="H111" s="207">
        <v>1</v>
      </c>
      <c r="I111" s="208"/>
      <c r="J111" s="209">
        <f>ROUND(I111*H111,2)</f>
        <v>0</v>
      </c>
      <c r="K111" s="205" t="s">
        <v>125</v>
      </c>
      <c r="L111" s="42"/>
      <c r="M111" s="210" t="s">
        <v>19</v>
      </c>
      <c r="N111" s="211" t="s">
        <v>40</v>
      </c>
      <c r="O111" s="78"/>
      <c r="P111" s="212">
        <f>O111*H111</f>
        <v>0</v>
      </c>
      <c r="Q111" s="212">
        <v>0</v>
      </c>
      <c r="R111" s="212">
        <f>Q111*H111</f>
        <v>0</v>
      </c>
      <c r="S111" s="212">
        <v>0</v>
      </c>
      <c r="T111" s="213">
        <f>S111*H111</f>
        <v>0</v>
      </c>
      <c r="AR111" s="16" t="s">
        <v>126</v>
      </c>
      <c r="AT111" s="16" t="s">
        <v>121</v>
      </c>
      <c r="AU111" s="16" t="s">
        <v>79</v>
      </c>
      <c r="AY111" s="16" t="s">
        <v>118</v>
      </c>
      <c r="BE111" s="214">
        <f>IF(N111="základní",J111,0)</f>
        <v>0</v>
      </c>
      <c r="BF111" s="214">
        <f>IF(N111="snížená",J111,0)</f>
        <v>0</v>
      </c>
      <c r="BG111" s="214">
        <f>IF(N111="zákl. přenesená",J111,0)</f>
        <v>0</v>
      </c>
      <c r="BH111" s="214">
        <f>IF(N111="sníž. přenesená",J111,0)</f>
        <v>0</v>
      </c>
      <c r="BI111" s="214">
        <f>IF(N111="nulová",J111,0)</f>
        <v>0</v>
      </c>
      <c r="BJ111" s="16" t="s">
        <v>77</v>
      </c>
      <c r="BK111" s="214">
        <f>ROUND(I111*H111,2)</f>
        <v>0</v>
      </c>
      <c r="BL111" s="16" t="s">
        <v>126</v>
      </c>
      <c r="BM111" s="16" t="s">
        <v>184</v>
      </c>
    </row>
    <row r="112" s="1" customFormat="1">
      <c r="B112" s="37"/>
      <c r="C112" s="38"/>
      <c r="D112" s="217" t="s">
        <v>134</v>
      </c>
      <c r="E112" s="38"/>
      <c r="F112" s="227" t="s">
        <v>185</v>
      </c>
      <c r="G112" s="38"/>
      <c r="H112" s="38"/>
      <c r="I112" s="129"/>
      <c r="J112" s="38"/>
      <c r="K112" s="38"/>
      <c r="L112" s="42"/>
      <c r="M112" s="228"/>
      <c r="N112" s="78"/>
      <c r="O112" s="78"/>
      <c r="P112" s="78"/>
      <c r="Q112" s="78"/>
      <c r="R112" s="78"/>
      <c r="S112" s="78"/>
      <c r="T112" s="79"/>
      <c r="AT112" s="16" t="s">
        <v>134</v>
      </c>
      <c r="AU112" s="16" t="s">
        <v>79</v>
      </c>
    </row>
    <row r="113" s="10" customFormat="1" ht="22.8" customHeight="1">
      <c r="B113" s="187"/>
      <c r="C113" s="188"/>
      <c r="D113" s="189" t="s">
        <v>68</v>
      </c>
      <c r="E113" s="201" t="s">
        <v>186</v>
      </c>
      <c r="F113" s="201" t="s">
        <v>187</v>
      </c>
      <c r="G113" s="188"/>
      <c r="H113" s="188"/>
      <c r="I113" s="191"/>
      <c r="J113" s="202">
        <f>BK113</f>
        <v>0</v>
      </c>
      <c r="K113" s="188"/>
      <c r="L113" s="193"/>
      <c r="M113" s="194"/>
      <c r="N113" s="195"/>
      <c r="O113" s="195"/>
      <c r="P113" s="196">
        <f>SUM(P114:P115)</f>
        <v>0</v>
      </c>
      <c r="Q113" s="195"/>
      <c r="R113" s="196">
        <f>SUM(R114:R115)</f>
        <v>0</v>
      </c>
      <c r="S113" s="195"/>
      <c r="T113" s="197">
        <f>SUM(T114:T115)</f>
        <v>0</v>
      </c>
      <c r="AR113" s="198" t="s">
        <v>117</v>
      </c>
      <c r="AT113" s="199" t="s">
        <v>68</v>
      </c>
      <c r="AU113" s="199" t="s">
        <v>77</v>
      </c>
      <c r="AY113" s="198" t="s">
        <v>118</v>
      </c>
      <c r="BK113" s="200">
        <f>SUM(BK114:BK115)</f>
        <v>0</v>
      </c>
    </row>
    <row r="114" s="1" customFormat="1" ht="16.5" customHeight="1">
      <c r="B114" s="37"/>
      <c r="C114" s="203" t="s">
        <v>188</v>
      </c>
      <c r="D114" s="203" t="s">
        <v>121</v>
      </c>
      <c r="E114" s="204" t="s">
        <v>189</v>
      </c>
      <c r="F114" s="205" t="s">
        <v>187</v>
      </c>
      <c r="G114" s="206" t="s">
        <v>132</v>
      </c>
      <c r="H114" s="207">
        <v>2</v>
      </c>
      <c r="I114" s="208"/>
      <c r="J114" s="209">
        <f>ROUND(I114*H114,2)</f>
        <v>0</v>
      </c>
      <c r="K114" s="205" t="s">
        <v>125</v>
      </c>
      <c r="L114" s="42"/>
      <c r="M114" s="210" t="s">
        <v>19</v>
      </c>
      <c r="N114" s="211" t="s">
        <v>40</v>
      </c>
      <c r="O114" s="78"/>
      <c r="P114" s="212">
        <f>O114*H114</f>
        <v>0</v>
      </c>
      <c r="Q114" s="212">
        <v>0</v>
      </c>
      <c r="R114" s="212">
        <f>Q114*H114</f>
        <v>0</v>
      </c>
      <c r="S114" s="212">
        <v>0</v>
      </c>
      <c r="T114" s="213">
        <f>S114*H114</f>
        <v>0</v>
      </c>
      <c r="AR114" s="16" t="s">
        <v>126</v>
      </c>
      <c r="AT114" s="16" t="s">
        <v>121</v>
      </c>
      <c r="AU114" s="16" t="s">
        <v>79</v>
      </c>
      <c r="AY114" s="16" t="s">
        <v>118</v>
      </c>
      <c r="BE114" s="214">
        <f>IF(N114="základní",J114,0)</f>
        <v>0</v>
      </c>
      <c r="BF114" s="214">
        <f>IF(N114="snížená",J114,0)</f>
        <v>0</v>
      </c>
      <c r="BG114" s="214">
        <f>IF(N114="zákl. přenesená",J114,0)</f>
        <v>0</v>
      </c>
      <c r="BH114" s="214">
        <f>IF(N114="sníž. přenesená",J114,0)</f>
        <v>0</v>
      </c>
      <c r="BI114" s="214">
        <f>IF(N114="nulová",J114,0)</f>
        <v>0</v>
      </c>
      <c r="BJ114" s="16" t="s">
        <v>77</v>
      </c>
      <c r="BK114" s="214">
        <f>ROUND(I114*H114,2)</f>
        <v>0</v>
      </c>
      <c r="BL114" s="16" t="s">
        <v>126</v>
      </c>
      <c r="BM114" s="16" t="s">
        <v>190</v>
      </c>
    </row>
    <row r="115" s="1" customFormat="1">
      <c r="B115" s="37"/>
      <c r="C115" s="38"/>
      <c r="D115" s="217" t="s">
        <v>134</v>
      </c>
      <c r="E115" s="38"/>
      <c r="F115" s="227" t="s">
        <v>191</v>
      </c>
      <c r="G115" s="38"/>
      <c r="H115" s="38"/>
      <c r="I115" s="129"/>
      <c r="J115" s="38"/>
      <c r="K115" s="38"/>
      <c r="L115" s="42"/>
      <c r="M115" s="229"/>
      <c r="N115" s="230"/>
      <c r="O115" s="230"/>
      <c r="P115" s="230"/>
      <c r="Q115" s="230"/>
      <c r="R115" s="230"/>
      <c r="S115" s="230"/>
      <c r="T115" s="231"/>
      <c r="AT115" s="16" t="s">
        <v>134</v>
      </c>
      <c r="AU115" s="16" t="s">
        <v>79</v>
      </c>
    </row>
    <row r="116" s="1" customFormat="1" ht="6.96" customHeight="1">
      <c r="B116" s="56"/>
      <c r="C116" s="57"/>
      <c r="D116" s="57"/>
      <c r="E116" s="57"/>
      <c r="F116" s="57"/>
      <c r="G116" s="57"/>
      <c r="H116" s="57"/>
      <c r="I116" s="153"/>
      <c r="J116" s="57"/>
      <c r="K116" s="57"/>
      <c r="L116" s="42"/>
    </row>
  </sheetData>
  <sheetProtection sheet="1" autoFilter="0" formatColumns="0" formatRows="0" objects="1" scenarios="1" spinCount="100000" saltValue="zdbs/378dpi9r7/JVbQtqeC4zQwhdnPLT/XSaMzovzUxYuTAfGtZmPctmalKel+THlwYwh5oDDg/0EnuENgjvw==" hashValue="91Qk2iTi26BKOCB1HAYHRk4WSEvRazIIFibslN4sy99P7jML8tJRXU45YI9SCavgzbmz/CsO1DfL7NGnIK0qcA==" algorithmName="SHA-512" password="CC35"/>
  <autoFilter ref="C85:K115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00.83" customWidth="1"/>
    <col min="7" max="7" width="8.67" customWidth="1"/>
    <col min="8" max="8" width="11.17" customWidth="1"/>
    <col min="9" max="9" width="14.17" style="122" customWidth="1"/>
    <col min="10" max="10" width="23.5" customWidth="1"/>
    <col min="11" max="11" width="15.5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82</v>
      </c>
    </row>
    <row r="3" ht="6.96" customHeight="1">
      <c r="B3" s="123"/>
      <c r="C3" s="124"/>
      <c r="D3" s="124"/>
      <c r="E3" s="124"/>
      <c r="F3" s="124"/>
      <c r="G3" s="124"/>
      <c r="H3" s="124"/>
      <c r="I3" s="125"/>
      <c r="J3" s="124"/>
      <c r="K3" s="124"/>
      <c r="L3" s="19"/>
      <c r="AT3" s="16" t="s">
        <v>79</v>
      </c>
    </row>
    <row r="4" ht="24.96" customHeight="1">
      <c r="B4" s="19"/>
      <c r="D4" s="126" t="s">
        <v>89</v>
      </c>
      <c r="L4" s="19"/>
      <c r="M4" s="23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27" t="s">
        <v>16</v>
      </c>
      <c r="L6" s="19"/>
    </row>
    <row r="7" ht="16.5" customHeight="1">
      <c r="B7" s="19"/>
      <c r="E7" s="128" t="str">
        <f>'Rekapitulace stavby'!K6</f>
        <v>Poděbradská, Praha 9, č. akce 119</v>
      </c>
      <c r="F7" s="127"/>
      <c r="G7" s="127"/>
      <c r="H7" s="127"/>
      <c r="L7" s="19"/>
    </row>
    <row r="8" s="1" customFormat="1" ht="12" customHeight="1">
      <c r="B8" s="42"/>
      <c r="D8" s="127" t="s">
        <v>90</v>
      </c>
      <c r="I8" s="129"/>
      <c r="L8" s="42"/>
    </row>
    <row r="9" s="1" customFormat="1" ht="36.96" customHeight="1">
      <c r="B9" s="42"/>
      <c r="E9" s="130" t="s">
        <v>192</v>
      </c>
      <c r="F9" s="1"/>
      <c r="G9" s="1"/>
      <c r="H9" s="1"/>
      <c r="I9" s="129"/>
      <c r="L9" s="42"/>
    </row>
    <row r="10" s="1" customFormat="1">
      <c r="B10" s="42"/>
      <c r="I10" s="129"/>
      <c r="L10" s="42"/>
    </row>
    <row r="11" s="1" customFormat="1" ht="12" customHeight="1">
      <c r="B11" s="42"/>
      <c r="D11" s="127" t="s">
        <v>18</v>
      </c>
      <c r="F11" s="16" t="s">
        <v>19</v>
      </c>
      <c r="I11" s="131" t="s">
        <v>20</v>
      </c>
      <c r="J11" s="16" t="s">
        <v>19</v>
      </c>
      <c r="L11" s="42"/>
    </row>
    <row r="12" s="1" customFormat="1" ht="12" customHeight="1">
      <c r="B12" s="42"/>
      <c r="D12" s="127" t="s">
        <v>21</v>
      </c>
      <c r="F12" s="16" t="s">
        <v>22</v>
      </c>
      <c r="I12" s="131" t="s">
        <v>23</v>
      </c>
      <c r="J12" s="132" t="str">
        <f>'Rekapitulace stavby'!AN8</f>
        <v>11. 4. 2019</v>
      </c>
      <c r="L12" s="42"/>
    </row>
    <row r="13" s="1" customFormat="1" ht="10.8" customHeight="1">
      <c r="B13" s="42"/>
      <c r="I13" s="129"/>
      <c r="L13" s="42"/>
    </row>
    <row r="14" s="1" customFormat="1" ht="12" customHeight="1">
      <c r="B14" s="42"/>
      <c r="D14" s="127" t="s">
        <v>25</v>
      </c>
      <c r="I14" s="131" t="s">
        <v>26</v>
      </c>
      <c r="J14" s="16" t="s">
        <v>19</v>
      </c>
      <c r="L14" s="42"/>
    </row>
    <row r="15" s="1" customFormat="1" ht="18" customHeight="1">
      <c r="B15" s="42"/>
      <c r="E15" s="16" t="s">
        <v>22</v>
      </c>
      <c r="I15" s="131" t="s">
        <v>27</v>
      </c>
      <c r="J15" s="16" t="s">
        <v>19</v>
      </c>
      <c r="L15" s="42"/>
    </row>
    <row r="16" s="1" customFormat="1" ht="6.96" customHeight="1">
      <c r="B16" s="42"/>
      <c r="I16" s="129"/>
      <c r="L16" s="42"/>
    </row>
    <row r="17" s="1" customFormat="1" ht="12" customHeight="1">
      <c r="B17" s="42"/>
      <c r="D17" s="127" t="s">
        <v>28</v>
      </c>
      <c r="I17" s="131" t="s">
        <v>26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6"/>
      <c r="G18" s="16"/>
      <c r="H18" s="16"/>
      <c r="I18" s="131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29"/>
      <c r="L19" s="42"/>
    </row>
    <row r="20" s="1" customFormat="1" ht="12" customHeight="1">
      <c r="B20" s="42"/>
      <c r="D20" s="127" t="s">
        <v>30</v>
      </c>
      <c r="I20" s="131" t="s">
        <v>26</v>
      </c>
      <c r="J20" s="16" t="s">
        <v>19</v>
      </c>
      <c r="L20" s="42"/>
    </row>
    <row r="21" s="1" customFormat="1" ht="18" customHeight="1">
      <c r="B21" s="42"/>
      <c r="E21" s="16" t="s">
        <v>22</v>
      </c>
      <c r="I21" s="131" t="s">
        <v>27</v>
      </c>
      <c r="J21" s="16" t="s">
        <v>19</v>
      </c>
      <c r="L21" s="42"/>
    </row>
    <row r="22" s="1" customFormat="1" ht="6.96" customHeight="1">
      <c r="B22" s="42"/>
      <c r="I22" s="129"/>
      <c r="L22" s="42"/>
    </row>
    <row r="23" s="1" customFormat="1" ht="12" customHeight="1">
      <c r="B23" s="42"/>
      <c r="D23" s="127" t="s">
        <v>32</v>
      </c>
      <c r="I23" s="131" t="s">
        <v>26</v>
      </c>
      <c r="J23" s="16" t="s">
        <v>19</v>
      </c>
      <c r="L23" s="42"/>
    </row>
    <row r="24" s="1" customFormat="1" ht="18" customHeight="1">
      <c r="B24" s="42"/>
      <c r="E24" s="16" t="s">
        <v>22</v>
      </c>
      <c r="I24" s="131" t="s">
        <v>27</v>
      </c>
      <c r="J24" s="16" t="s">
        <v>19</v>
      </c>
      <c r="L24" s="42"/>
    </row>
    <row r="25" s="1" customFormat="1" ht="6.96" customHeight="1">
      <c r="B25" s="42"/>
      <c r="I25" s="129"/>
      <c r="L25" s="42"/>
    </row>
    <row r="26" s="1" customFormat="1" ht="12" customHeight="1">
      <c r="B26" s="42"/>
      <c r="D26" s="127" t="s">
        <v>33</v>
      </c>
      <c r="I26" s="129"/>
      <c r="L26" s="42"/>
    </row>
    <row r="27" s="6" customFormat="1" ht="16.5" customHeight="1">
      <c r="B27" s="133"/>
      <c r="E27" s="134" t="s">
        <v>19</v>
      </c>
      <c r="F27" s="134"/>
      <c r="G27" s="134"/>
      <c r="H27" s="134"/>
      <c r="I27" s="135"/>
      <c r="L27" s="133"/>
    </row>
    <row r="28" s="1" customFormat="1" ht="6.96" customHeight="1">
      <c r="B28" s="42"/>
      <c r="I28" s="129"/>
      <c r="L28" s="42"/>
    </row>
    <row r="29" s="1" customFormat="1" ht="6.96" customHeight="1">
      <c r="B29" s="42"/>
      <c r="D29" s="70"/>
      <c r="E29" s="70"/>
      <c r="F29" s="70"/>
      <c r="G29" s="70"/>
      <c r="H29" s="70"/>
      <c r="I29" s="136"/>
      <c r="J29" s="70"/>
      <c r="K29" s="70"/>
      <c r="L29" s="42"/>
    </row>
    <row r="30" s="1" customFormat="1" ht="25.44" customHeight="1">
      <c r="B30" s="42"/>
      <c r="D30" s="137" t="s">
        <v>35</v>
      </c>
      <c r="I30" s="129"/>
      <c r="J30" s="138">
        <f>ROUND(J87, 2)</f>
        <v>0</v>
      </c>
      <c r="L30" s="42"/>
    </row>
    <row r="31" s="1" customFormat="1" ht="6.96" customHeight="1">
      <c r="B31" s="42"/>
      <c r="D31" s="70"/>
      <c r="E31" s="70"/>
      <c r="F31" s="70"/>
      <c r="G31" s="70"/>
      <c r="H31" s="70"/>
      <c r="I31" s="136"/>
      <c r="J31" s="70"/>
      <c r="K31" s="70"/>
      <c r="L31" s="42"/>
    </row>
    <row r="32" s="1" customFormat="1" ht="14.4" customHeight="1">
      <c r="B32" s="42"/>
      <c r="F32" s="139" t="s">
        <v>37</v>
      </c>
      <c r="I32" s="140" t="s">
        <v>36</v>
      </c>
      <c r="J32" s="139" t="s">
        <v>38</v>
      </c>
      <c r="L32" s="42"/>
    </row>
    <row r="33" s="1" customFormat="1" ht="14.4" customHeight="1">
      <c r="B33" s="42"/>
      <c r="D33" s="127" t="s">
        <v>39</v>
      </c>
      <c r="E33" s="127" t="s">
        <v>40</v>
      </c>
      <c r="F33" s="141">
        <f>ROUND((SUM(BE87:BE401)),  2)</f>
        <v>0</v>
      </c>
      <c r="I33" s="142">
        <v>0.20999999999999999</v>
      </c>
      <c r="J33" s="141">
        <f>ROUND(((SUM(BE87:BE401))*I33),  2)</f>
        <v>0</v>
      </c>
      <c r="L33" s="42"/>
    </row>
    <row r="34" s="1" customFormat="1" ht="14.4" customHeight="1">
      <c r="B34" s="42"/>
      <c r="E34" s="127" t="s">
        <v>41</v>
      </c>
      <c r="F34" s="141">
        <f>ROUND((SUM(BF87:BF401)),  2)</f>
        <v>0</v>
      </c>
      <c r="I34" s="142">
        <v>0.14999999999999999</v>
      </c>
      <c r="J34" s="141">
        <f>ROUND(((SUM(BF87:BF401))*I34),  2)</f>
        <v>0</v>
      </c>
      <c r="L34" s="42"/>
    </row>
    <row r="35" hidden="1" s="1" customFormat="1" ht="14.4" customHeight="1">
      <c r="B35" s="42"/>
      <c r="E35" s="127" t="s">
        <v>42</v>
      </c>
      <c r="F35" s="141">
        <f>ROUND((SUM(BG87:BG401)),  2)</f>
        <v>0</v>
      </c>
      <c r="I35" s="142">
        <v>0.20999999999999999</v>
      </c>
      <c r="J35" s="141">
        <f>0</f>
        <v>0</v>
      </c>
      <c r="L35" s="42"/>
    </row>
    <row r="36" hidden="1" s="1" customFormat="1" ht="14.4" customHeight="1">
      <c r="B36" s="42"/>
      <c r="E36" s="127" t="s">
        <v>43</v>
      </c>
      <c r="F36" s="141">
        <f>ROUND((SUM(BH87:BH401)),  2)</f>
        <v>0</v>
      </c>
      <c r="I36" s="142">
        <v>0.14999999999999999</v>
      </c>
      <c r="J36" s="141">
        <f>0</f>
        <v>0</v>
      </c>
      <c r="L36" s="42"/>
    </row>
    <row r="37" hidden="1" s="1" customFormat="1" ht="14.4" customHeight="1">
      <c r="B37" s="42"/>
      <c r="E37" s="127" t="s">
        <v>44</v>
      </c>
      <c r="F37" s="141">
        <f>ROUND((SUM(BI87:BI401)),  2)</f>
        <v>0</v>
      </c>
      <c r="I37" s="142">
        <v>0</v>
      </c>
      <c r="J37" s="141">
        <f>0</f>
        <v>0</v>
      </c>
      <c r="L37" s="42"/>
    </row>
    <row r="38" s="1" customFormat="1" ht="6.96" customHeight="1">
      <c r="B38" s="42"/>
      <c r="I38" s="129"/>
      <c r="L38" s="42"/>
    </row>
    <row r="39" s="1" customFormat="1" ht="25.44" customHeight="1">
      <c r="B39" s="42"/>
      <c r="C39" s="143"/>
      <c r="D39" s="144" t="s">
        <v>45</v>
      </c>
      <c r="E39" s="145"/>
      <c r="F39" s="145"/>
      <c r="G39" s="146" t="s">
        <v>46</v>
      </c>
      <c r="H39" s="147" t="s">
        <v>47</v>
      </c>
      <c r="I39" s="148"/>
      <c r="J39" s="149">
        <f>SUM(J30:J37)</f>
        <v>0</v>
      </c>
      <c r="K39" s="150"/>
      <c r="L39" s="42"/>
    </row>
    <row r="40" s="1" customFormat="1" ht="14.4" customHeight="1">
      <c r="B40" s="151"/>
      <c r="C40" s="152"/>
      <c r="D40" s="152"/>
      <c r="E40" s="152"/>
      <c r="F40" s="152"/>
      <c r="G40" s="152"/>
      <c r="H40" s="152"/>
      <c r="I40" s="153"/>
      <c r="J40" s="152"/>
      <c r="K40" s="152"/>
      <c r="L40" s="42"/>
    </row>
    <row r="44" s="1" customFormat="1" ht="6.96" customHeight="1">
      <c r="B44" s="154"/>
      <c r="C44" s="155"/>
      <c r="D44" s="155"/>
      <c r="E44" s="155"/>
      <c r="F44" s="155"/>
      <c r="G44" s="155"/>
      <c r="H44" s="155"/>
      <c r="I44" s="156"/>
      <c r="J44" s="155"/>
      <c r="K44" s="155"/>
      <c r="L44" s="42"/>
    </row>
    <row r="45" s="1" customFormat="1" ht="24.96" customHeight="1">
      <c r="B45" s="37"/>
      <c r="C45" s="22" t="s">
        <v>92</v>
      </c>
      <c r="D45" s="38"/>
      <c r="E45" s="38"/>
      <c r="F45" s="38"/>
      <c r="G45" s="38"/>
      <c r="H45" s="38"/>
      <c r="I45" s="129"/>
      <c r="J45" s="38"/>
      <c r="K45" s="38"/>
      <c r="L45" s="42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129"/>
      <c r="J46" s="38"/>
      <c r="K46" s="38"/>
      <c r="L46" s="42"/>
    </row>
    <row r="47" s="1" customFormat="1" ht="12" customHeight="1">
      <c r="B47" s="37"/>
      <c r="C47" s="31" t="s">
        <v>16</v>
      </c>
      <c r="D47" s="38"/>
      <c r="E47" s="38"/>
      <c r="F47" s="38"/>
      <c r="G47" s="38"/>
      <c r="H47" s="38"/>
      <c r="I47" s="129"/>
      <c r="J47" s="38"/>
      <c r="K47" s="38"/>
      <c r="L47" s="42"/>
    </row>
    <row r="48" s="1" customFormat="1" ht="16.5" customHeight="1">
      <c r="B48" s="37"/>
      <c r="C48" s="38"/>
      <c r="D48" s="38"/>
      <c r="E48" s="157" t="str">
        <f>E7</f>
        <v>Poděbradská, Praha 9, č. akce 119</v>
      </c>
      <c r="F48" s="31"/>
      <c r="G48" s="31"/>
      <c r="H48" s="31"/>
      <c r="I48" s="129"/>
      <c r="J48" s="38"/>
      <c r="K48" s="38"/>
      <c r="L48" s="42"/>
    </row>
    <row r="49" s="1" customFormat="1" ht="12" customHeight="1">
      <c r="B49" s="37"/>
      <c r="C49" s="31" t="s">
        <v>90</v>
      </c>
      <c r="D49" s="38"/>
      <c r="E49" s="38"/>
      <c r="F49" s="38"/>
      <c r="G49" s="38"/>
      <c r="H49" s="38"/>
      <c r="I49" s="129"/>
      <c r="J49" s="38"/>
      <c r="K49" s="38"/>
      <c r="L49" s="42"/>
    </row>
    <row r="50" s="1" customFormat="1" ht="16.5" customHeight="1">
      <c r="B50" s="37"/>
      <c r="C50" s="38"/>
      <c r="D50" s="38"/>
      <c r="E50" s="63" t="str">
        <f>E9</f>
        <v>01 - Komunikace</v>
      </c>
      <c r="F50" s="38"/>
      <c r="G50" s="38"/>
      <c r="H50" s="38"/>
      <c r="I50" s="129"/>
      <c r="J50" s="38"/>
      <c r="K50" s="38"/>
      <c r="L50" s="42"/>
    </row>
    <row r="51" s="1" customFormat="1" ht="6.96" customHeight="1">
      <c r="B51" s="37"/>
      <c r="C51" s="38"/>
      <c r="D51" s="38"/>
      <c r="E51" s="38"/>
      <c r="F51" s="38"/>
      <c r="G51" s="38"/>
      <c r="H51" s="38"/>
      <c r="I51" s="129"/>
      <c r="J51" s="38"/>
      <c r="K51" s="38"/>
      <c r="L51" s="42"/>
    </row>
    <row r="52" s="1" customFormat="1" ht="12" customHeight="1">
      <c r="B52" s="37"/>
      <c r="C52" s="31" t="s">
        <v>21</v>
      </c>
      <c r="D52" s="38"/>
      <c r="E52" s="38"/>
      <c r="F52" s="26" t="str">
        <f>F12</f>
        <v xml:space="preserve"> </v>
      </c>
      <c r="G52" s="38"/>
      <c r="H52" s="38"/>
      <c r="I52" s="131" t="s">
        <v>23</v>
      </c>
      <c r="J52" s="66" t="str">
        <f>IF(J12="","",J12)</f>
        <v>11. 4. 2019</v>
      </c>
      <c r="K52" s="38"/>
      <c r="L52" s="42"/>
    </row>
    <row r="53" s="1" customFormat="1" ht="6.96" customHeight="1">
      <c r="B53" s="37"/>
      <c r="C53" s="38"/>
      <c r="D53" s="38"/>
      <c r="E53" s="38"/>
      <c r="F53" s="38"/>
      <c r="G53" s="38"/>
      <c r="H53" s="38"/>
      <c r="I53" s="129"/>
      <c r="J53" s="38"/>
      <c r="K53" s="38"/>
      <c r="L53" s="42"/>
    </row>
    <row r="54" s="1" customFormat="1" ht="13.65" customHeight="1">
      <c r="B54" s="37"/>
      <c r="C54" s="31" t="s">
        <v>25</v>
      </c>
      <c r="D54" s="38"/>
      <c r="E54" s="38"/>
      <c r="F54" s="26" t="str">
        <f>E15</f>
        <v xml:space="preserve"> </v>
      </c>
      <c r="G54" s="38"/>
      <c r="H54" s="38"/>
      <c r="I54" s="131" t="s">
        <v>30</v>
      </c>
      <c r="J54" s="35" t="str">
        <f>E21</f>
        <v xml:space="preserve"> </v>
      </c>
      <c r="K54" s="38"/>
      <c r="L54" s="42"/>
    </row>
    <row r="55" s="1" customFormat="1" ht="13.65" customHeight="1">
      <c r="B55" s="37"/>
      <c r="C55" s="31" t="s">
        <v>28</v>
      </c>
      <c r="D55" s="38"/>
      <c r="E55" s="38"/>
      <c r="F55" s="26" t="str">
        <f>IF(E18="","",E18)</f>
        <v>Vyplň údaj</v>
      </c>
      <c r="G55" s="38"/>
      <c r="H55" s="38"/>
      <c r="I55" s="131" t="s">
        <v>32</v>
      </c>
      <c r="J55" s="35" t="str">
        <f>E24</f>
        <v xml:space="preserve"> </v>
      </c>
      <c r="K55" s="38"/>
      <c r="L55" s="42"/>
    </row>
    <row r="56" s="1" customFormat="1" ht="10.32" customHeight="1">
      <c r="B56" s="37"/>
      <c r="C56" s="38"/>
      <c r="D56" s="38"/>
      <c r="E56" s="38"/>
      <c r="F56" s="38"/>
      <c r="G56" s="38"/>
      <c r="H56" s="38"/>
      <c r="I56" s="129"/>
      <c r="J56" s="38"/>
      <c r="K56" s="38"/>
      <c r="L56" s="42"/>
    </row>
    <row r="57" s="1" customFormat="1" ht="29.28" customHeight="1">
      <c r="B57" s="37"/>
      <c r="C57" s="158" t="s">
        <v>93</v>
      </c>
      <c r="D57" s="159"/>
      <c r="E57" s="159"/>
      <c r="F57" s="159"/>
      <c r="G57" s="159"/>
      <c r="H57" s="159"/>
      <c r="I57" s="160"/>
      <c r="J57" s="161" t="s">
        <v>94</v>
      </c>
      <c r="K57" s="159"/>
      <c r="L57" s="42"/>
    </row>
    <row r="58" s="1" customFormat="1" ht="10.32" customHeight="1">
      <c r="B58" s="37"/>
      <c r="C58" s="38"/>
      <c r="D58" s="38"/>
      <c r="E58" s="38"/>
      <c r="F58" s="38"/>
      <c r="G58" s="38"/>
      <c r="H58" s="38"/>
      <c r="I58" s="129"/>
      <c r="J58" s="38"/>
      <c r="K58" s="38"/>
      <c r="L58" s="42"/>
    </row>
    <row r="59" s="1" customFormat="1" ht="22.8" customHeight="1">
      <c r="B59" s="37"/>
      <c r="C59" s="162" t="s">
        <v>67</v>
      </c>
      <c r="D59" s="38"/>
      <c r="E59" s="38"/>
      <c r="F59" s="38"/>
      <c r="G59" s="38"/>
      <c r="H59" s="38"/>
      <c r="I59" s="129"/>
      <c r="J59" s="96">
        <f>J87</f>
        <v>0</v>
      </c>
      <c r="K59" s="38"/>
      <c r="L59" s="42"/>
      <c r="AU59" s="16" t="s">
        <v>95</v>
      </c>
    </row>
    <row r="60" s="7" customFormat="1" ht="24.96" customHeight="1">
      <c r="B60" s="163"/>
      <c r="C60" s="164"/>
      <c r="D60" s="165" t="s">
        <v>193</v>
      </c>
      <c r="E60" s="166"/>
      <c r="F60" s="166"/>
      <c r="G60" s="166"/>
      <c r="H60" s="166"/>
      <c r="I60" s="167"/>
      <c r="J60" s="168">
        <f>J88</f>
        <v>0</v>
      </c>
      <c r="K60" s="164"/>
      <c r="L60" s="169"/>
    </row>
    <row r="61" s="8" customFormat="1" ht="19.92" customHeight="1">
      <c r="B61" s="170"/>
      <c r="C61" s="171"/>
      <c r="D61" s="172" t="s">
        <v>194</v>
      </c>
      <c r="E61" s="173"/>
      <c r="F61" s="173"/>
      <c r="G61" s="173"/>
      <c r="H61" s="173"/>
      <c r="I61" s="174"/>
      <c r="J61" s="175">
        <f>J89</f>
        <v>0</v>
      </c>
      <c r="K61" s="171"/>
      <c r="L61" s="176"/>
    </row>
    <row r="62" s="8" customFormat="1" ht="19.92" customHeight="1">
      <c r="B62" s="170"/>
      <c r="C62" s="171"/>
      <c r="D62" s="172" t="s">
        <v>195</v>
      </c>
      <c r="E62" s="173"/>
      <c r="F62" s="173"/>
      <c r="G62" s="173"/>
      <c r="H62" s="173"/>
      <c r="I62" s="174"/>
      <c r="J62" s="175">
        <f>J140</f>
        <v>0</v>
      </c>
      <c r="K62" s="171"/>
      <c r="L62" s="176"/>
    </row>
    <row r="63" s="8" customFormat="1" ht="19.92" customHeight="1">
      <c r="B63" s="170"/>
      <c r="C63" s="171"/>
      <c r="D63" s="172" t="s">
        <v>196</v>
      </c>
      <c r="E63" s="173"/>
      <c r="F63" s="173"/>
      <c r="G63" s="173"/>
      <c r="H63" s="173"/>
      <c r="I63" s="174"/>
      <c r="J63" s="175">
        <f>J146</f>
        <v>0</v>
      </c>
      <c r="K63" s="171"/>
      <c r="L63" s="176"/>
    </row>
    <row r="64" s="8" customFormat="1" ht="19.92" customHeight="1">
      <c r="B64" s="170"/>
      <c r="C64" s="171"/>
      <c r="D64" s="172" t="s">
        <v>197</v>
      </c>
      <c r="E64" s="173"/>
      <c r="F64" s="173"/>
      <c r="G64" s="173"/>
      <c r="H64" s="173"/>
      <c r="I64" s="174"/>
      <c r="J64" s="175">
        <f>J218</f>
        <v>0</v>
      </c>
      <c r="K64" s="171"/>
      <c r="L64" s="176"/>
    </row>
    <row r="65" s="8" customFormat="1" ht="19.92" customHeight="1">
      <c r="B65" s="170"/>
      <c r="C65" s="171"/>
      <c r="D65" s="172" t="s">
        <v>198</v>
      </c>
      <c r="E65" s="173"/>
      <c r="F65" s="173"/>
      <c r="G65" s="173"/>
      <c r="H65" s="173"/>
      <c r="I65" s="174"/>
      <c r="J65" s="175">
        <f>J230</f>
        <v>0</v>
      </c>
      <c r="K65" s="171"/>
      <c r="L65" s="176"/>
    </row>
    <row r="66" s="8" customFormat="1" ht="19.92" customHeight="1">
      <c r="B66" s="170"/>
      <c r="C66" s="171"/>
      <c r="D66" s="172" t="s">
        <v>199</v>
      </c>
      <c r="E66" s="173"/>
      <c r="F66" s="173"/>
      <c r="G66" s="173"/>
      <c r="H66" s="173"/>
      <c r="I66" s="174"/>
      <c r="J66" s="175">
        <f>J337</f>
        <v>0</v>
      </c>
      <c r="K66" s="171"/>
      <c r="L66" s="176"/>
    </row>
    <row r="67" s="8" customFormat="1" ht="19.92" customHeight="1">
      <c r="B67" s="170"/>
      <c r="C67" s="171"/>
      <c r="D67" s="172" t="s">
        <v>200</v>
      </c>
      <c r="E67" s="173"/>
      <c r="F67" s="173"/>
      <c r="G67" s="173"/>
      <c r="H67" s="173"/>
      <c r="I67" s="174"/>
      <c r="J67" s="175">
        <f>J399</f>
        <v>0</v>
      </c>
      <c r="K67" s="171"/>
      <c r="L67" s="176"/>
    </row>
    <row r="68" s="1" customFormat="1" ht="21.84" customHeight="1">
      <c r="B68" s="37"/>
      <c r="C68" s="38"/>
      <c r="D68" s="38"/>
      <c r="E68" s="38"/>
      <c r="F68" s="38"/>
      <c r="G68" s="38"/>
      <c r="H68" s="38"/>
      <c r="I68" s="129"/>
      <c r="J68" s="38"/>
      <c r="K68" s="38"/>
      <c r="L68" s="42"/>
    </row>
    <row r="69" s="1" customFormat="1" ht="6.96" customHeight="1">
      <c r="B69" s="56"/>
      <c r="C69" s="57"/>
      <c r="D69" s="57"/>
      <c r="E69" s="57"/>
      <c r="F69" s="57"/>
      <c r="G69" s="57"/>
      <c r="H69" s="57"/>
      <c r="I69" s="153"/>
      <c r="J69" s="57"/>
      <c r="K69" s="57"/>
      <c r="L69" s="42"/>
    </row>
    <row r="73" s="1" customFormat="1" ht="6.96" customHeight="1">
      <c r="B73" s="58"/>
      <c r="C73" s="59"/>
      <c r="D73" s="59"/>
      <c r="E73" s="59"/>
      <c r="F73" s="59"/>
      <c r="G73" s="59"/>
      <c r="H73" s="59"/>
      <c r="I73" s="156"/>
      <c r="J73" s="59"/>
      <c r="K73" s="59"/>
      <c r="L73" s="42"/>
    </row>
    <row r="74" s="1" customFormat="1" ht="24.96" customHeight="1">
      <c r="B74" s="37"/>
      <c r="C74" s="22" t="s">
        <v>103</v>
      </c>
      <c r="D74" s="38"/>
      <c r="E74" s="38"/>
      <c r="F74" s="38"/>
      <c r="G74" s="38"/>
      <c r="H74" s="38"/>
      <c r="I74" s="129"/>
      <c r="J74" s="38"/>
      <c r="K74" s="38"/>
      <c r="L74" s="42"/>
    </row>
    <row r="75" s="1" customFormat="1" ht="6.96" customHeight="1">
      <c r="B75" s="37"/>
      <c r="C75" s="38"/>
      <c r="D75" s="38"/>
      <c r="E75" s="38"/>
      <c r="F75" s="38"/>
      <c r="G75" s="38"/>
      <c r="H75" s="38"/>
      <c r="I75" s="129"/>
      <c r="J75" s="38"/>
      <c r="K75" s="38"/>
      <c r="L75" s="42"/>
    </row>
    <row r="76" s="1" customFormat="1" ht="12" customHeight="1">
      <c r="B76" s="37"/>
      <c r="C76" s="31" t="s">
        <v>16</v>
      </c>
      <c r="D76" s="38"/>
      <c r="E76" s="38"/>
      <c r="F76" s="38"/>
      <c r="G76" s="38"/>
      <c r="H76" s="38"/>
      <c r="I76" s="129"/>
      <c r="J76" s="38"/>
      <c r="K76" s="38"/>
      <c r="L76" s="42"/>
    </row>
    <row r="77" s="1" customFormat="1" ht="16.5" customHeight="1">
      <c r="B77" s="37"/>
      <c r="C77" s="38"/>
      <c r="D77" s="38"/>
      <c r="E77" s="157" t="str">
        <f>E7</f>
        <v>Poděbradská, Praha 9, č. akce 119</v>
      </c>
      <c r="F77" s="31"/>
      <c r="G77" s="31"/>
      <c r="H77" s="31"/>
      <c r="I77" s="129"/>
      <c r="J77" s="38"/>
      <c r="K77" s="38"/>
      <c r="L77" s="42"/>
    </row>
    <row r="78" s="1" customFormat="1" ht="12" customHeight="1">
      <c r="B78" s="37"/>
      <c r="C78" s="31" t="s">
        <v>90</v>
      </c>
      <c r="D78" s="38"/>
      <c r="E78" s="38"/>
      <c r="F78" s="38"/>
      <c r="G78" s="38"/>
      <c r="H78" s="38"/>
      <c r="I78" s="129"/>
      <c r="J78" s="38"/>
      <c r="K78" s="38"/>
      <c r="L78" s="42"/>
    </row>
    <row r="79" s="1" customFormat="1" ht="16.5" customHeight="1">
      <c r="B79" s="37"/>
      <c r="C79" s="38"/>
      <c r="D79" s="38"/>
      <c r="E79" s="63" t="str">
        <f>E9</f>
        <v>01 - Komunikace</v>
      </c>
      <c r="F79" s="38"/>
      <c r="G79" s="38"/>
      <c r="H79" s="38"/>
      <c r="I79" s="129"/>
      <c r="J79" s="38"/>
      <c r="K79" s="38"/>
      <c r="L79" s="42"/>
    </row>
    <row r="80" s="1" customFormat="1" ht="6.96" customHeight="1">
      <c r="B80" s="37"/>
      <c r="C80" s="38"/>
      <c r="D80" s="38"/>
      <c r="E80" s="38"/>
      <c r="F80" s="38"/>
      <c r="G80" s="38"/>
      <c r="H80" s="38"/>
      <c r="I80" s="129"/>
      <c r="J80" s="38"/>
      <c r="K80" s="38"/>
      <c r="L80" s="42"/>
    </row>
    <row r="81" s="1" customFormat="1" ht="12" customHeight="1">
      <c r="B81" s="37"/>
      <c r="C81" s="31" t="s">
        <v>21</v>
      </c>
      <c r="D81" s="38"/>
      <c r="E81" s="38"/>
      <c r="F81" s="26" t="str">
        <f>F12</f>
        <v xml:space="preserve"> </v>
      </c>
      <c r="G81" s="38"/>
      <c r="H81" s="38"/>
      <c r="I81" s="131" t="s">
        <v>23</v>
      </c>
      <c r="J81" s="66" t="str">
        <f>IF(J12="","",J12)</f>
        <v>11. 4. 2019</v>
      </c>
      <c r="K81" s="38"/>
      <c r="L81" s="42"/>
    </row>
    <row r="82" s="1" customFormat="1" ht="6.96" customHeight="1">
      <c r="B82" s="37"/>
      <c r="C82" s="38"/>
      <c r="D82" s="38"/>
      <c r="E82" s="38"/>
      <c r="F82" s="38"/>
      <c r="G82" s="38"/>
      <c r="H82" s="38"/>
      <c r="I82" s="129"/>
      <c r="J82" s="38"/>
      <c r="K82" s="38"/>
      <c r="L82" s="42"/>
    </row>
    <row r="83" s="1" customFormat="1" ht="13.65" customHeight="1">
      <c r="B83" s="37"/>
      <c r="C83" s="31" t="s">
        <v>25</v>
      </c>
      <c r="D83" s="38"/>
      <c r="E83" s="38"/>
      <c r="F83" s="26" t="str">
        <f>E15</f>
        <v xml:space="preserve"> </v>
      </c>
      <c r="G83" s="38"/>
      <c r="H83" s="38"/>
      <c r="I83" s="131" t="s">
        <v>30</v>
      </c>
      <c r="J83" s="35" t="str">
        <f>E21</f>
        <v xml:space="preserve"> </v>
      </c>
      <c r="K83" s="38"/>
      <c r="L83" s="42"/>
    </row>
    <row r="84" s="1" customFormat="1" ht="13.65" customHeight="1">
      <c r="B84" s="37"/>
      <c r="C84" s="31" t="s">
        <v>28</v>
      </c>
      <c r="D84" s="38"/>
      <c r="E84" s="38"/>
      <c r="F84" s="26" t="str">
        <f>IF(E18="","",E18)</f>
        <v>Vyplň údaj</v>
      </c>
      <c r="G84" s="38"/>
      <c r="H84" s="38"/>
      <c r="I84" s="131" t="s">
        <v>32</v>
      </c>
      <c r="J84" s="35" t="str">
        <f>E24</f>
        <v xml:space="preserve"> </v>
      </c>
      <c r="K84" s="38"/>
      <c r="L84" s="42"/>
    </row>
    <row r="85" s="1" customFormat="1" ht="10.32" customHeight="1">
      <c r="B85" s="37"/>
      <c r="C85" s="38"/>
      <c r="D85" s="38"/>
      <c r="E85" s="38"/>
      <c r="F85" s="38"/>
      <c r="G85" s="38"/>
      <c r="H85" s="38"/>
      <c r="I85" s="129"/>
      <c r="J85" s="38"/>
      <c r="K85" s="38"/>
      <c r="L85" s="42"/>
    </row>
    <row r="86" s="9" customFormat="1" ht="29.28" customHeight="1">
      <c r="B86" s="177"/>
      <c r="C86" s="178" t="s">
        <v>104</v>
      </c>
      <c r="D86" s="179" t="s">
        <v>54</v>
      </c>
      <c r="E86" s="179" t="s">
        <v>50</v>
      </c>
      <c r="F86" s="179" t="s">
        <v>51</v>
      </c>
      <c r="G86" s="179" t="s">
        <v>105</v>
      </c>
      <c r="H86" s="179" t="s">
        <v>106</v>
      </c>
      <c r="I86" s="180" t="s">
        <v>107</v>
      </c>
      <c r="J86" s="179" t="s">
        <v>94</v>
      </c>
      <c r="K86" s="181" t="s">
        <v>108</v>
      </c>
      <c r="L86" s="182"/>
      <c r="M86" s="86" t="s">
        <v>19</v>
      </c>
      <c r="N86" s="87" t="s">
        <v>39</v>
      </c>
      <c r="O86" s="87" t="s">
        <v>109</v>
      </c>
      <c r="P86" s="87" t="s">
        <v>110</v>
      </c>
      <c r="Q86" s="87" t="s">
        <v>111</v>
      </c>
      <c r="R86" s="87" t="s">
        <v>112</v>
      </c>
      <c r="S86" s="87" t="s">
        <v>113</v>
      </c>
      <c r="T86" s="88" t="s">
        <v>114</v>
      </c>
    </row>
    <row r="87" s="1" customFormat="1" ht="22.8" customHeight="1">
      <c r="B87" s="37"/>
      <c r="C87" s="93" t="s">
        <v>115</v>
      </c>
      <c r="D87" s="38"/>
      <c r="E87" s="38"/>
      <c r="F87" s="38"/>
      <c r="G87" s="38"/>
      <c r="H87" s="38"/>
      <c r="I87" s="129"/>
      <c r="J87" s="183">
        <f>BK87</f>
        <v>0</v>
      </c>
      <c r="K87" s="38"/>
      <c r="L87" s="42"/>
      <c r="M87" s="89"/>
      <c r="N87" s="90"/>
      <c r="O87" s="90"/>
      <c r="P87" s="184">
        <f>P88</f>
        <v>0</v>
      </c>
      <c r="Q87" s="90"/>
      <c r="R87" s="184">
        <f>R88</f>
        <v>2544.0351457000006</v>
      </c>
      <c r="S87" s="90"/>
      <c r="T87" s="185">
        <f>T88</f>
        <v>4604.9529599999987</v>
      </c>
      <c r="AT87" s="16" t="s">
        <v>68</v>
      </c>
      <c r="AU87" s="16" t="s">
        <v>95</v>
      </c>
      <c r="BK87" s="186">
        <f>BK88</f>
        <v>0</v>
      </c>
    </row>
    <row r="88" s="10" customFormat="1" ht="25.92" customHeight="1">
      <c r="B88" s="187"/>
      <c r="C88" s="188"/>
      <c r="D88" s="189" t="s">
        <v>68</v>
      </c>
      <c r="E88" s="190" t="s">
        <v>201</v>
      </c>
      <c r="F88" s="190" t="s">
        <v>202</v>
      </c>
      <c r="G88" s="188"/>
      <c r="H88" s="188"/>
      <c r="I88" s="191"/>
      <c r="J88" s="192">
        <f>BK88</f>
        <v>0</v>
      </c>
      <c r="K88" s="188"/>
      <c r="L88" s="193"/>
      <c r="M88" s="194"/>
      <c r="N88" s="195"/>
      <c r="O88" s="195"/>
      <c r="P88" s="196">
        <f>P89+P140+P146+P218+P230+P337+P399</f>
        <v>0</v>
      </c>
      <c r="Q88" s="195"/>
      <c r="R88" s="196">
        <f>R89+R140+R146+R218+R230+R337+R399</f>
        <v>2544.0351457000006</v>
      </c>
      <c r="S88" s="195"/>
      <c r="T88" s="197">
        <f>T89+T140+T146+T218+T230+T337+T399</f>
        <v>4604.9529599999987</v>
      </c>
      <c r="AR88" s="198" t="s">
        <v>77</v>
      </c>
      <c r="AT88" s="199" t="s">
        <v>68</v>
      </c>
      <c r="AU88" s="199" t="s">
        <v>69</v>
      </c>
      <c r="AY88" s="198" t="s">
        <v>118</v>
      </c>
      <c r="BK88" s="200">
        <f>BK89+BK140+BK146+BK218+BK230+BK337+BK399</f>
        <v>0</v>
      </c>
    </row>
    <row r="89" s="10" customFormat="1" ht="22.8" customHeight="1">
      <c r="B89" s="187"/>
      <c r="C89" s="188"/>
      <c r="D89" s="189" t="s">
        <v>68</v>
      </c>
      <c r="E89" s="201" t="s">
        <v>77</v>
      </c>
      <c r="F89" s="201" t="s">
        <v>203</v>
      </c>
      <c r="G89" s="188"/>
      <c r="H89" s="188"/>
      <c r="I89" s="191"/>
      <c r="J89" s="202">
        <f>BK89</f>
        <v>0</v>
      </c>
      <c r="K89" s="188"/>
      <c r="L89" s="193"/>
      <c r="M89" s="194"/>
      <c r="N89" s="195"/>
      <c r="O89" s="195"/>
      <c r="P89" s="196">
        <f>SUM(P90:P139)</f>
        <v>0</v>
      </c>
      <c r="Q89" s="195"/>
      <c r="R89" s="196">
        <f>SUM(R90:R139)</f>
        <v>0.81571169999999993</v>
      </c>
      <c r="S89" s="195"/>
      <c r="T89" s="197">
        <f>SUM(T90:T139)</f>
        <v>4571.5589599999994</v>
      </c>
      <c r="AR89" s="198" t="s">
        <v>77</v>
      </c>
      <c r="AT89" s="199" t="s">
        <v>68</v>
      </c>
      <c r="AU89" s="199" t="s">
        <v>77</v>
      </c>
      <c r="AY89" s="198" t="s">
        <v>118</v>
      </c>
      <c r="BK89" s="200">
        <f>SUM(BK90:BK139)</f>
        <v>0</v>
      </c>
    </row>
    <row r="90" s="1" customFormat="1" ht="22.5" customHeight="1">
      <c r="B90" s="37"/>
      <c r="C90" s="203" t="s">
        <v>77</v>
      </c>
      <c r="D90" s="203" t="s">
        <v>121</v>
      </c>
      <c r="E90" s="204" t="s">
        <v>204</v>
      </c>
      <c r="F90" s="205" t="s">
        <v>205</v>
      </c>
      <c r="G90" s="206" t="s">
        <v>206</v>
      </c>
      <c r="H90" s="207">
        <v>5451.8999999999996</v>
      </c>
      <c r="I90" s="208"/>
      <c r="J90" s="209">
        <f>ROUND(I90*H90,2)</f>
        <v>0</v>
      </c>
      <c r="K90" s="205" t="s">
        <v>125</v>
      </c>
      <c r="L90" s="42"/>
      <c r="M90" s="210" t="s">
        <v>19</v>
      </c>
      <c r="N90" s="211" t="s">
        <v>40</v>
      </c>
      <c r="O90" s="78"/>
      <c r="P90" s="212">
        <f>O90*H90</f>
        <v>0</v>
      </c>
      <c r="Q90" s="212">
        <v>0.00012</v>
      </c>
      <c r="R90" s="212">
        <f>Q90*H90</f>
        <v>0.65422799999999992</v>
      </c>
      <c r="S90" s="212">
        <v>0.25600000000000001</v>
      </c>
      <c r="T90" s="213">
        <f>S90*H90</f>
        <v>1395.6864000000001</v>
      </c>
      <c r="AR90" s="16" t="s">
        <v>140</v>
      </c>
      <c r="AT90" s="16" t="s">
        <v>121</v>
      </c>
      <c r="AU90" s="16" t="s">
        <v>79</v>
      </c>
      <c r="AY90" s="16" t="s">
        <v>118</v>
      </c>
      <c r="BE90" s="214">
        <f>IF(N90="základní",J90,0)</f>
        <v>0</v>
      </c>
      <c r="BF90" s="214">
        <f>IF(N90="snížená",J90,0)</f>
        <v>0</v>
      </c>
      <c r="BG90" s="214">
        <f>IF(N90="zákl. přenesená",J90,0)</f>
        <v>0</v>
      </c>
      <c r="BH90" s="214">
        <f>IF(N90="sníž. přenesená",J90,0)</f>
        <v>0</v>
      </c>
      <c r="BI90" s="214">
        <f>IF(N90="nulová",J90,0)</f>
        <v>0</v>
      </c>
      <c r="BJ90" s="16" t="s">
        <v>77</v>
      </c>
      <c r="BK90" s="214">
        <f>ROUND(I90*H90,2)</f>
        <v>0</v>
      </c>
      <c r="BL90" s="16" t="s">
        <v>140</v>
      </c>
      <c r="BM90" s="16" t="s">
        <v>207</v>
      </c>
    </row>
    <row r="91" s="1" customFormat="1">
      <c r="B91" s="37"/>
      <c r="C91" s="38"/>
      <c r="D91" s="217" t="s">
        <v>208</v>
      </c>
      <c r="E91" s="38"/>
      <c r="F91" s="227" t="s">
        <v>209</v>
      </c>
      <c r="G91" s="38"/>
      <c r="H91" s="38"/>
      <c r="I91" s="129"/>
      <c r="J91" s="38"/>
      <c r="K91" s="38"/>
      <c r="L91" s="42"/>
      <c r="M91" s="228"/>
      <c r="N91" s="78"/>
      <c r="O91" s="78"/>
      <c r="P91" s="78"/>
      <c r="Q91" s="78"/>
      <c r="R91" s="78"/>
      <c r="S91" s="78"/>
      <c r="T91" s="79"/>
      <c r="AT91" s="16" t="s">
        <v>208</v>
      </c>
      <c r="AU91" s="16" t="s">
        <v>79</v>
      </c>
    </row>
    <row r="92" s="11" customFormat="1">
      <c r="B92" s="215"/>
      <c r="C92" s="216"/>
      <c r="D92" s="217" t="s">
        <v>128</v>
      </c>
      <c r="E92" s="218" t="s">
        <v>19</v>
      </c>
      <c r="F92" s="219" t="s">
        <v>210</v>
      </c>
      <c r="G92" s="216"/>
      <c r="H92" s="220">
        <v>258.19999999999999</v>
      </c>
      <c r="I92" s="221"/>
      <c r="J92" s="216"/>
      <c r="K92" s="216"/>
      <c r="L92" s="222"/>
      <c r="M92" s="223"/>
      <c r="N92" s="224"/>
      <c r="O92" s="224"/>
      <c r="P92" s="224"/>
      <c r="Q92" s="224"/>
      <c r="R92" s="224"/>
      <c r="S92" s="224"/>
      <c r="T92" s="225"/>
      <c r="AT92" s="226" t="s">
        <v>128</v>
      </c>
      <c r="AU92" s="226" t="s">
        <v>79</v>
      </c>
      <c r="AV92" s="11" t="s">
        <v>79</v>
      </c>
      <c r="AW92" s="11" t="s">
        <v>31</v>
      </c>
      <c r="AX92" s="11" t="s">
        <v>69</v>
      </c>
      <c r="AY92" s="226" t="s">
        <v>118</v>
      </c>
    </row>
    <row r="93" s="11" customFormat="1">
      <c r="B93" s="215"/>
      <c r="C93" s="216"/>
      <c r="D93" s="217" t="s">
        <v>128</v>
      </c>
      <c r="E93" s="218" t="s">
        <v>19</v>
      </c>
      <c r="F93" s="219" t="s">
        <v>211</v>
      </c>
      <c r="G93" s="216"/>
      <c r="H93" s="220">
        <v>691.10000000000002</v>
      </c>
      <c r="I93" s="221"/>
      <c r="J93" s="216"/>
      <c r="K93" s="216"/>
      <c r="L93" s="222"/>
      <c r="M93" s="223"/>
      <c r="N93" s="224"/>
      <c r="O93" s="224"/>
      <c r="P93" s="224"/>
      <c r="Q93" s="224"/>
      <c r="R93" s="224"/>
      <c r="S93" s="224"/>
      <c r="T93" s="225"/>
      <c r="AT93" s="226" t="s">
        <v>128</v>
      </c>
      <c r="AU93" s="226" t="s">
        <v>79</v>
      </c>
      <c r="AV93" s="11" t="s">
        <v>79</v>
      </c>
      <c r="AW93" s="11" t="s">
        <v>31</v>
      </c>
      <c r="AX93" s="11" t="s">
        <v>69</v>
      </c>
      <c r="AY93" s="226" t="s">
        <v>118</v>
      </c>
    </row>
    <row r="94" s="11" customFormat="1">
      <c r="B94" s="215"/>
      <c r="C94" s="216"/>
      <c r="D94" s="217" t="s">
        <v>128</v>
      </c>
      <c r="E94" s="218" t="s">
        <v>19</v>
      </c>
      <c r="F94" s="219" t="s">
        <v>212</v>
      </c>
      <c r="G94" s="216"/>
      <c r="H94" s="220">
        <v>4502.6000000000004</v>
      </c>
      <c r="I94" s="221"/>
      <c r="J94" s="216"/>
      <c r="K94" s="216"/>
      <c r="L94" s="222"/>
      <c r="M94" s="223"/>
      <c r="N94" s="224"/>
      <c r="O94" s="224"/>
      <c r="P94" s="224"/>
      <c r="Q94" s="224"/>
      <c r="R94" s="224"/>
      <c r="S94" s="224"/>
      <c r="T94" s="225"/>
      <c r="AT94" s="226" t="s">
        <v>128</v>
      </c>
      <c r="AU94" s="226" t="s">
        <v>79</v>
      </c>
      <c r="AV94" s="11" t="s">
        <v>79</v>
      </c>
      <c r="AW94" s="11" t="s">
        <v>31</v>
      </c>
      <c r="AX94" s="11" t="s">
        <v>69</v>
      </c>
      <c r="AY94" s="226" t="s">
        <v>118</v>
      </c>
    </row>
    <row r="95" s="12" customFormat="1">
      <c r="B95" s="232"/>
      <c r="C95" s="233"/>
      <c r="D95" s="217" t="s">
        <v>128</v>
      </c>
      <c r="E95" s="234" t="s">
        <v>19</v>
      </c>
      <c r="F95" s="235" t="s">
        <v>213</v>
      </c>
      <c r="G95" s="233"/>
      <c r="H95" s="236">
        <v>5451.9000000000005</v>
      </c>
      <c r="I95" s="237"/>
      <c r="J95" s="233"/>
      <c r="K95" s="233"/>
      <c r="L95" s="238"/>
      <c r="M95" s="239"/>
      <c r="N95" s="240"/>
      <c r="O95" s="240"/>
      <c r="P95" s="240"/>
      <c r="Q95" s="240"/>
      <c r="R95" s="240"/>
      <c r="S95" s="240"/>
      <c r="T95" s="241"/>
      <c r="AT95" s="242" t="s">
        <v>128</v>
      </c>
      <c r="AU95" s="242" t="s">
        <v>79</v>
      </c>
      <c r="AV95" s="12" t="s">
        <v>140</v>
      </c>
      <c r="AW95" s="12" t="s">
        <v>31</v>
      </c>
      <c r="AX95" s="12" t="s">
        <v>77</v>
      </c>
      <c r="AY95" s="242" t="s">
        <v>118</v>
      </c>
    </row>
    <row r="96" s="1" customFormat="1" ht="22.5" customHeight="1">
      <c r="B96" s="37"/>
      <c r="C96" s="203" t="s">
        <v>79</v>
      </c>
      <c r="D96" s="203" t="s">
        <v>121</v>
      </c>
      <c r="E96" s="204" t="s">
        <v>214</v>
      </c>
      <c r="F96" s="205" t="s">
        <v>215</v>
      </c>
      <c r="G96" s="206" t="s">
        <v>206</v>
      </c>
      <c r="H96" s="207">
        <v>2691.395</v>
      </c>
      <c r="I96" s="208"/>
      <c r="J96" s="209">
        <f>ROUND(I96*H96,2)</f>
        <v>0</v>
      </c>
      <c r="K96" s="205" t="s">
        <v>125</v>
      </c>
      <c r="L96" s="42"/>
      <c r="M96" s="210" t="s">
        <v>19</v>
      </c>
      <c r="N96" s="211" t="s">
        <v>40</v>
      </c>
      <c r="O96" s="78"/>
      <c r="P96" s="212">
        <f>O96*H96</f>
        <v>0</v>
      </c>
      <c r="Q96" s="212">
        <v>6.0000000000000002E-05</v>
      </c>
      <c r="R96" s="212">
        <f>Q96*H96</f>
        <v>0.16148370000000001</v>
      </c>
      <c r="S96" s="212">
        <v>0.128</v>
      </c>
      <c r="T96" s="213">
        <f>S96*H96</f>
        <v>344.49856</v>
      </c>
      <c r="AR96" s="16" t="s">
        <v>140</v>
      </c>
      <c r="AT96" s="16" t="s">
        <v>121</v>
      </c>
      <c r="AU96" s="16" t="s">
        <v>79</v>
      </c>
      <c r="AY96" s="16" t="s">
        <v>118</v>
      </c>
      <c r="BE96" s="214">
        <f>IF(N96="základní",J96,0)</f>
        <v>0</v>
      </c>
      <c r="BF96" s="214">
        <f>IF(N96="snížená",J96,0)</f>
        <v>0</v>
      </c>
      <c r="BG96" s="214">
        <f>IF(N96="zákl. přenesená",J96,0)</f>
        <v>0</v>
      </c>
      <c r="BH96" s="214">
        <f>IF(N96="sníž. přenesená",J96,0)</f>
        <v>0</v>
      </c>
      <c r="BI96" s="214">
        <f>IF(N96="nulová",J96,0)</f>
        <v>0</v>
      </c>
      <c r="BJ96" s="16" t="s">
        <v>77</v>
      </c>
      <c r="BK96" s="214">
        <f>ROUND(I96*H96,2)</f>
        <v>0</v>
      </c>
      <c r="BL96" s="16" t="s">
        <v>140</v>
      </c>
      <c r="BM96" s="16" t="s">
        <v>216</v>
      </c>
    </row>
    <row r="97" s="1" customFormat="1">
      <c r="B97" s="37"/>
      <c r="C97" s="38"/>
      <c r="D97" s="217" t="s">
        <v>208</v>
      </c>
      <c r="E97" s="38"/>
      <c r="F97" s="227" t="s">
        <v>209</v>
      </c>
      <c r="G97" s="38"/>
      <c r="H97" s="38"/>
      <c r="I97" s="129"/>
      <c r="J97" s="38"/>
      <c r="K97" s="38"/>
      <c r="L97" s="42"/>
      <c r="M97" s="228"/>
      <c r="N97" s="78"/>
      <c r="O97" s="78"/>
      <c r="P97" s="78"/>
      <c r="Q97" s="78"/>
      <c r="R97" s="78"/>
      <c r="S97" s="78"/>
      <c r="T97" s="79"/>
      <c r="AT97" s="16" t="s">
        <v>208</v>
      </c>
      <c r="AU97" s="16" t="s">
        <v>79</v>
      </c>
    </row>
    <row r="98" s="11" customFormat="1">
      <c r="B98" s="215"/>
      <c r="C98" s="216"/>
      <c r="D98" s="217" t="s">
        <v>128</v>
      </c>
      <c r="E98" s="218" t="s">
        <v>19</v>
      </c>
      <c r="F98" s="219" t="s">
        <v>217</v>
      </c>
      <c r="G98" s="216"/>
      <c r="H98" s="220">
        <v>129.09999999999999</v>
      </c>
      <c r="I98" s="221"/>
      <c r="J98" s="216"/>
      <c r="K98" s="216"/>
      <c r="L98" s="222"/>
      <c r="M98" s="223"/>
      <c r="N98" s="224"/>
      <c r="O98" s="224"/>
      <c r="P98" s="224"/>
      <c r="Q98" s="224"/>
      <c r="R98" s="224"/>
      <c r="S98" s="224"/>
      <c r="T98" s="225"/>
      <c r="AT98" s="226" t="s">
        <v>128</v>
      </c>
      <c r="AU98" s="226" t="s">
        <v>79</v>
      </c>
      <c r="AV98" s="11" t="s">
        <v>79</v>
      </c>
      <c r="AW98" s="11" t="s">
        <v>31</v>
      </c>
      <c r="AX98" s="11" t="s">
        <v>69</v>
      </c>
      <c r="AY98" s="226" t="s">
        <v>118</v>
      </c>
    </row>
    <row r="99" s="11" customFormat="1">
      <c r="B99" s="215"/>
      <c r="C99" s="216"/>
      <c r="D99" s="217" t="s">
        <v>128</v>
      </c>
      <c r="E99" s="218" t="s">
        <v>19</v>
      </c>
      <c r="F99" s="219" t="s">
        <v>218</v>
      </c>
      <c r="G99" s="216"/>
      <c r="H99" s="220">
        <v>310.995</v>
      </c>
      <c r="I99" s="221"/>
      <c r="J99" s="216"/>
      <c r="K99" s="216"/>
      <c r="L99" s="222"/>
      <c r="M99" s="223"/>
      <c r="N99" s="224"/>
      <c r="O99" s="224"/>
      <c r="P99" s="224"/>
      <c r="Q99" s="224"/>
      <c r="R99" s="224"/>
      <c r="S99" s="224"/>
      <c r="T99" s="225"/>
      <c r="AT99" s="226" t="s">
        <v>128</v>
      </c>
      <c r="AU99" s="226" t="s">
        <v>79</v>
      </c>
      <c r="AV99" s="11" t="s">
        <v>79</v>
      </c>
      <c r="AW99" s="11" t="s">
        <v>31</v>
      </c>
      <c r="AX99" s="11" t="s">
        <v>69</v>
      </c>
      <c r="AY99" s="226" t="s">
        <v>118</v>
      </c>
    </row>
    <row r="100" s="11" customFormat="1">
      <c r="B100" s="215"/>
      <c r="C100" s="216"/>
      <c r="D100" s="217" t="s">
        <v>128</v>
      </c>
      <c r="E100" s="218" t="s">
        <v>19</v>
      </c>
      <c r="F100" s="219" t="s">
        <v>219</v>
      </c>
      <c r="G100" s="216"/>
      <c r="H100" s="220">
        <v>2251.3000000000002</v>
      </c>
      <c r="I100" s="221"/>
      <c r="J100" s="216"/>
      <c r="K100" s="216"/>
      <c r="L100" s="222"/>
      <c r="M100" s="223"/>
      <c r="N100" s="224"/>
      <c r="O100" s="224"/>
      <c r="P100" s="224"/>
      <c r="Q100" s="224"/>
      <c r="R100" s="224"/>
      <c r="S100" s="224"/>
      <c r="T100" s="225"/>
      <c r="AT100" s="226" t="s">
        <v>128</v>
      </c>
      <c r="AU100" s="226" t="s">
        <v>79</v>
      </c>
      <c r="AV100" s="11" t="s">
        <v>79</v>
      </c>
      <c r="AW100" s="11" t="s">
        <v>31</v>
      </c>
      <c r="AX100" s="11" t="s">
        <v>69</v>
      </c>
      <c r="AY100" s="226" t="s">
        <v>118</v>
      </c>
    </row>
    <row r="101" s="12" customFormat="1">
      <c r="B101" s="232"/>
      <c r="C101" s="233"/>
      <c r="D101" s="217" t="s">
        <v>128</v>
      </c>
      <c r="E101" s="234" t="s">
        <v>19</v>
      </c>
      <c r="F101" s="235" t="s">
        <v>213</v>
      </c>
      <c r="G101" s="233"/>
      <c r="H101" s="236">
        <v>2691.3950000000004</v>
      </c>
      <c r="I101" s="237"/>
      <c r="J101" s="233"/>
      <c r="K101" s="233"/>
      <c r="L101" s="238"/>
      <c r="M101" s="239"/>
      <c r="N101" s="240"/>
      <c r="O101" s="240"/>
      <c r="P101" s="240"/>
      <c r="Q101" s="240"/>
      <c r="R101" s="240"/>
      <c r="S101" s="240"/>
      <c r="T101" s="241"/>
      <c r="AT101" s="242" t="s">
        <v>128</v>
      </c>
      <c r="AU101" s="242" t="s">
        <v>79</v>
      </c>
      <c r="AV101" s="12" t="s">
        <v>140</v>
      </c>
      <c r="AW101" s="12" t="s">
        <v>31</v>
      </c>
      <c r="AX101" s="12" t="s">
        <v>77</v>
      </c>
      <c r="AY101" s="242" t="s">
        <v>118</v>
      </c>
    </row>
    <row r="102" s="1" customFormat="1" ht="22.5" customHeight="1">
      <c r="B102" s="37"/>
      <c r="C102" s="203" t="s">
        <v>136</v>
      </c>
      <c r="D102" s="203" t="s">
        <v>121</v>
      </c>
      <c r="E102" s="204" t="s">
        <v>220</v>
      </c>
      <c r="F102" s="205" t="s">
        <v>221</v>
      </c>
      <c r="G102" s="206" t="s">
        <v>206</v>
      </c>
      <c r="H102" s="207">
        <v>2380.4000000000001</v>
      </c>
      <c r="I102" s="208"/>
      <c r="J102" s="209">
        <f>ROUND(I102*H102,2)</f>
        <v>0</v>
      </c>
      <c r="K102" s="205" t="s">
        <v>125</v>
      </c>
      <c r="L102" s="42"/>
      <c r="M102" s="210" t="s">
        <v>19</v>
      </c>
      <c r="N102" s="211" t="s">
        <v>40</v>
      </c>
      <c r="O102" s="78"/>
      <c r="P102" s="212">
        <f>O102*H102</f>
        <v>0</v>
      </c>
      <c r="Q102" s="212">
        <v>0</v>
      </c>
      <c r="R102" s="212">
        <f>Q102*H102</f>
        <v>0</v>
      </c>
      <c r="S102" s="212">
        <v>0.625</v>
      </c>
      <c r="T102" s="213">
        <f>S102*H102</f>
        <v>1487.75</v>
      </c>
      <c r="AR102" s="16" t="s">
        <v>140</v>
      </c>
      <c r="AT102" s="16" t="s">
        <v>121</v>
      </c>
      <c r="AU102" s="16" t="s">
        <v>79</v>
      </c>
      <c r="AY102" s="16" t="s">
        <v>118</v>
      </c>
      <c r="BE102" s="214">
        <f>IF(N102="základní",J102,0)</f>
        <v>0</v>
      </c>
      <c r="BF102" s="214">
        <f>IF(N102="snížená",J102,0)</f>
        <v>0</v>
      </c>
      <c r="BG102" s="214">
        <f>IF(N102="zákl. přenesená",J102,0)</f>
        <v>0</v>
      </c>
      <c r="BH102" s="214">
        <f>IF(N102="sníž. přenesená",J102,0)</f>
        <v>0</v>
      </c>
      <c r="BI102" s="214">
        <f>IF(N102="nulová",J102,0)</f>
        <v>0</v>
      </c>
      <c r="BJ102" s="16" t="s">
        <v>77</v>
      </c>
      <c r="BK102" s="214">
        <f>ROUND(I102*H102,2)</f>
        <v>0</v>
      </c>
      <c r="BL102" s="16" t="s">
        <v>140</v>
      </c>
      <c r="BM102" s="16" t="s">
        <v>222</v>
      </c>
    </row>
    <row r="103" s="1" customFormat="1">
      <c r="B103" s="37"/>
      <c r="C103" s="38"/>
      <c r="D103" s="217" t="s">
        <v>208</v>
      </c>
      <c r="E103" s="38"/>
      <c r="F103" s="227" t="s">
        <v>223</v>
      </c>
      <c r="G103" s="38"/>
      <c r="H103" s="38"/>
      <c r="I103" s="129"/>
      <c r="J103" s="38"/>
      <c r="K103" s="38"/>
      <c r="L103" s="42"/>
      <c r="M103" s="228"/>
      <c r="N103" s="78"/>
      <c r="O103" s="78"/>
      <c r="P103" s="78"/>
      <c r="Q103" s="78"/>
      <c r="R103" s="78"/>
      <c r="S103" s="78"/>
      <c r="T103" s="79"/>
      <c r="AT103" s="16" t="s">
        <v>208</v>
      </c>
      <c r="AU103" s="16" t="s">
        <v>79</v>
      </c>
    </row>
    <row r="104" s="1" customFormat="1">
      <c r="B104" s="37"/>
      <c r="C104" s="38"/>
      <c r="D104" s="217" t="s">
        <v>134</v>
      </c>
      <c r="E104" s="38"/>
      <c r="F104" s="227" t="s">
        <v>224</v>
      </c>
      <c r="G104" s="38"/>
      <c r="H104" s="38"/>
      <c r="I104" s="129"/>
      <c r="J104" s="38"/>
      <c r="K104" s="38"/>
      <c r="L104" s="42"/>
      <c r="M104" s="228"/>
      <c r="N104" s="78"/>
      <c r="O104" s="78"/>
      <c r="P104" s="78"/>
      <c r="Q104" s="78"/>
      <c r="R104" s="78"/>
      <c r="S104" s="78"/>
      <c r="T104" s="79"/>
      <c r="AT104" s="16" t="s">
        <v>134</v>
      </c>
      <c r="AU104" s="16" t="s">
        <v>79</v>
      </c>
    </row>
    <row r="105" s="11" customFormat="1">
      <c r="B105" s="215"/>
      <c r="C105" s="216"/>
      <c r="D105" s="217" t="s">
        <v>128</v>
      </c>
      <c r="E105" s="218" t="s">
        <v>19</v>
      </c>
      <c r="F105" s="219" t="s">
        <v>217</v>
      </c>
      <c r="G105" s="216"/>
      <c r="H105" s="220">
        <v>129.09999999999999</v>
      </c>
      <c r="I105" s="221"/>
      <c r="J105" s="216"/>
      <c r="K105" s="216"/>
      <c r="L105" s="222"/>
      <c r="M105" s="223"/>
      <c r="N105" s="224"/>
      <c r="O105" s="224"/>
      <c r="P105" s="224"/>
      <c r="Q105" s="224"/>
      <c r="R105" s="224"/>
      <c r="S105" s="224"/>
      <c r="T105" s="225"/>
      <c r="AT105" s="226" t="s">
        <v>128</v>
      </c>
      <c r="AU105" s="226" t="s">
        <v>79</v>
      </c>
      <c r="AV105" s="11" t="s">
        <v>79</v>
      </c>
      <c r="AW105" s="11" t="s">
        <v>31</v>
      </c>
      <c r="AX105" s="11" t="s">
        <v>69</v>
      </c>
      <c r="AY105" s="226" t="s">
        <v>118</v>
      </c>
    </row>
    <row r="106" s="11" customFormat="1">
      <c r="B106" s="215"/>
      <c r="C106" s="216"/>
      <c r="D106" s="217" t="s">
        <v>128</v>
      </c>
      <c r="E106" s="218" t="s">
        <v>19</v>
      </c>
      <c r="F106" s="219" t="s">
        <v>219</v>
      </c>
      <c r="G106" s="216"/>
      <c r="H106" s="220">
        <v>2251.3000000000002</v>
      </c>
      <c r="I106" s="221"/>
      <c r="J106" s="216"/>
      <c r="K106" s="216"/>
      <c r="L106" s="222"/>
      <c r="M106" s="223"/>
      <c r="N106" s="224"/>
      <c r="O106" s="224"/>
      <c r="P106" s="224"/>
      <c r="Q106" s="224"/>
      <c r="R106" s="224"/>
      <c r="S106" s="224"/>
      <c r="T106" s="225"/>
      <c r="AT106" s="226" t="s">
        <v>128</v>
      </c>
      <c r="AU106" s="226" t="s">
        <v>79</v>
      </c>
      <c r="AV106" s="11" t="s">
        <v>79</v>
      </c>
      <c r="AW106" s="11" t="s">
        <v>31</v>
      </c>
      <c r="AX106" s="11" t="s">
        <v>69</v>
      </c>
      <c r="AY106" s="226" t="s">
        <v>118</v>
      </c>
    </row>
    <row r="107" s="12" customFormat="1">
      <c r="B107" s="232"/>
      <c r="C107" s="233"/>
      <c r="D107" s="217" t="s">
        <v>128</v>
      </c>
      <c r="E107" s="234" t="s">
        <v>19</v>
      </c>
      <c r="F107" s="235" t="s">
        <v>213</v>
      </c>
      <c r="G107" s="233"/>
      <c r="H107" s="236">
        <v>2380.4000000000001</v>
      </c>
      <c r="I107" s="237"/>
      <c r="J107" s="233"/>
      <c r="K107" s="233"/>
      <c r="L107" s="238"/>
      <c r="M107" s="239"/>
      <c r="N107" s="240"/>
      <c r="O107" s="240"/>
      <c r="P107" s="240"/>
      <c r="Q107" s="240"/>
      <c r="R107" s="240"/>
      <c r="S107" s="240"/>
      <c r="T107" s="241"/>
      <c r="AT107" s="242" t="s">
        <v>128</v>
      </c>
      <c r="AU107" s="242" t="s">
        <v>79</v>
      </c>
      <c r="AV107" s="12" t="s">
        <v>140</v>
      </c>
      <c r="AW107" s="12" t="s">
        <v>31</v>
      </c>
      <c r="AX107" s="12" t="s">
        <v>77</v>
      </c>
      <c r="AY107" s="242" t="s">
        <v>118</v>
      </c>
    </row>
    <row r="108" s="1" customFormat="1" ht="22.5" customHeight="1">
      <c r="B108" s="37"/>
      <c r="C108" s="203" t="s">
        <v>140</v>
      </c>
      <c r="D108" s="203" t="s">
        <v>121</v>
      </c>
      <c r="E108" s="204" t="s">
        <v>225</v>
      </c>
      <c r="F108" s="205" t="s">
        <v>226</v>
      </c>
      <c r="G108" s="206" t="s">
        <v>206</v>
      </c>
      <c r="H108" s="207">
        <v>2380.4000000000001</v>
      </c>
      <c r="I108" s="208"/>
      <c r="J108" s="209">
        <f>ROUND(I108*H108,2)</f>
        <v>0</v>
      </c>
      <c r="K108" s="205" t="s">
        <v>125</v>
      </c>
      <c r="L108" s="42"/>
      <c r="M108" s="210" t="s">
        <v>19</v>
      </c>
      <c r="N108" s="211" t="s">
        <v>40</v>
      </c>
      <c r="O108" s="78"/>
      <c r="P108" s="212">
        <f>O108*H108</f>
        <v>0</v>
      </c>
      <c r="Q108" s="212">
        <v>0</v>
      </c>
      <c r="R108" s="212">
        <f>Q108*H108</f>
        <v>0</v>
      </c>
      <c r="S108" s="212">
        <v>0.29999999999999999</v>
      </c>
      <c r="T108" s="213">
        <f>S108*H108</f>
        <v>714.12</v>
      </c>
      <c r="AR108" s="16" t="s">
        <v>140</v>
      </c>
      <c r="AT108" s="16" t="s">
        <v>121</v>
      </c>
      <c r="AU108" s="16" t="s">
        <v>79</v>
      </c>
      <c r="AY108" s="16" t="s">
        <v>118</v>
      </c>
      <c r="BE108" s="214">
        <f>IF(N108="základní",J108,0)</f>
        <v>0</v>
      </c>
      <c r="BF108" s="214">
        <f>IF(N108="snížená",J108,0)</f>
        <v>0</v>
      </c>
      <c r="BG108" s="214">
        <f>IF(N108="zákl. přenesená",J108,0)</f>
        <v>0</v>
      </c>
      <c r="BH108" s="214">
        <f>IF(N108="sníž. přenesená",J108,0)</f>
        <v>0</v>
      </c>
      <c r="BI108" s="214">
        <f>IF(N108="nulová",J108,0)</f>
        <v>0</v>
      </c>
      <c r="BJ108" s="16" t="s">
        <v>77</v>
      </c>
      <c r="BK108" s="214">
        <f>ROUND(I108*H108,2)</f>
        <v>0</v>
      </c>
      <c r="BL108" s="16" t="s">
        <v>140</v>
      </c>
      <c r="BM108" s="16" t="s">
        <v>227</v>
      </c>
    </row>
    <row r="109" s="1" customFormat="1">
      <c r="B109" s="37"/>
      <c r="C109" s="38"/>
      <c r="D109" s="217" t="s">
        <v>208</v>
      </c>
      <c r="E109" s="38"/>
      <c r="F109" s="227" t="s">
        <v>223</v>
      </c>
      <c r="G109" s="38"/>
      <c r="H109" s="38"/>
      <c r="I109" s="129"/>
      <c r="J109" s="38"/>
      <c r="K109" s="38"/>
      <c r="L109" s="42"/>
      <c r="M109" s="228"/>
      <c r="N109" s="78"/>
      <c r="O109" s="78"/>
      <c r="P109" s="78"/>
      <c r="Q109" s="78"/>
      <c r="R109" s="78"/>
      <c r="S109" s="78"/>
      <c r="T109" s="79"/>
      <c r="AT109" s="16" t="s">
        <v>208</v>
      </c>
      <c r="AU109" s="16" t="s">
        <v>79</v>
      </c>
    </row>
    <row r="110" s="1" customFormat="1">
      <c r="B110" s="37"/>
      <c r="C110" s="38"/>
      <c r="D110" s="217" t="s">
        <v>134</v>
      </c>
      <c r="E110" s="38"/>
      <c r="F110" s="227" t="s">
        <v>228</v>
      </c>
      <c r="G110" s="38"/>
      <c r="H110" s="38"/>
      <c r="I110" s="129"/>
      <c r="J110" s="38"/>
      <c r="K110" s="38"/>
      <c r="L110" s="42"/>
      <c r="M110" s="228"/>
      <c r="N110" s="78"/>
      <c r="O110" s="78"/>
      <c r="P110" s="78"/>
      <c r="Q110" s="78"/>
      <c r="R110" s="78"/>
      <c r="S110" s="78"/>
      <c r="T110" s="79"/>
      <c r="AT110" s="16" t="s">
        <v>134</v>
      </c>
      <c r="AU110" s="16" t="s">
        <v>79</v>
      </c>
    </row>
    <row r="111" s="11" customFormat="1">
      <c r="B111" s="215"/>
      <c r="C111" s="216"/>
      <c r="D111" s="217" t="s">
        <v>128</v>
      </c>
      <c r="E111" s="218" t="s">
        <v>19</v>
      </c>
      <c r="F111" s="219" t="s">
        <v>217</v>
      </c>
      <c r="G111" s="216"/>
      <c r="H111" s="220">
        <v>129.09999999999999</v>
      </c>
      <c r="I111" s="221"/>
      <c r="J111" s="216"/>
      <c r="K111" s="216"/>
      <c r="L111" s="222"/>
      <c r="M111" s="223"/>
      <c r="N111" s="224"/>
      <c r="O111" s="224"/>
      <c r="P111" s="224"/>
      <c r="Q111" s="224"/>
      <c r="R111" s="224"/>
      <c r="S111" s="224"/>
      <c r="T111" s="225"/>
      <c r="AT111" s="226" t="s">
        <v>128</v>
      </c>
      <c r="AU111" s="226" t="s">
        <v>79</v>
      </c>
      <c r="AV111" s="11" t="s">
        <v>79</v>
      </c>
      <c r="AW111" s="11" t="s">
        <v>31</v>
      </c>
      <c r="AX111" s="11" t="s">
        <v>69</v>
      </c>
      <c r="AY111" s="226" t="s">
        <v>118</v>
      </c>
    </row>
    <row r="112" s="11" customFormat="1">
      <c r="B112" s="215"/>
      <c r="C112" s="216"/>
      <c r="D112" s="217" t="s">
        <v>128</v>
      </c>
      <c r="E112" s="218" t="s">
        <v>19</v>
      </c>
      <c r="F112" s="219" t="s">
        <v>219</v>
      </c>
      <c r="G112" s="216"/>
      <c r="H112" s="220">
        <v>2251.3000000000002</v>
      </c>
      <c r="I112" s="221"/>
      <c r="J112" s="216"/>
      <c r="K112" s="216"/>
      <c r="L112" s="222"/>
      <c r="M112" s="223"/>
      <c r="N112" s="224"/>
      <c r="O112" s="224"/>
      <c r="P112" s="224"/>
      <c r="Q112" s="224"/>
      <c r="R112" s="224"/>
      <c r="S112" s="224"/>
      <c r="T112" s="225"/>
      <c r="AT112" s="226" t="s">
        <v>128</v>
      </c>
      <c r="AU112" s="226" t="s">
        <v>79</v>
      </c>
      <c r="AV112" s="11" t="s">
        <v>79</v>
      </c>
      <c r="AW112" s="11" t="s">
        <v>31</v>
      </c>
      <c r="AX112" s="11" t="s">
        <v>69</v>
      </c>
      <c r="AY112" s="226" t="s">
        <v>118</v>
      </c>
    </row>
    <row r="113" s="12" customFormat="1">
      <c r="B113" s="232"/>
      <c r="C113" s="233"/>
      <c r="D113" s="217" t="s">
        <v>128</v>
      </c>
      <c r="E113" s="234" t="s">
        <v>19</v>
      </c>
      <c r="F113" s="235" t="s">
        <v>213</v>
      </c>
      <c r="G113" s="233"/>
      <c r="H113" s="236">
        <v>2380.4000000000001</v>
      </c>
      <c r="I113" s="237"/>
      <c r="J113" s="233"/>
      <c r="K113" s="233"/>
      <c r="L113" s="238"/>
      <c r="M113" s="239"/>
      <c r="N113" s="240"/>
      <c r="O113" s="240"/>
      <c r="P113" s="240"/>
      <c r="Q113" s="240"/>
      <c r="R113" s="240"/>
      <c r="S113" s="240"/>
      <c r="T113" s="241"/>
      <c r="AT113" s="242" t="s">
        <v>128</v>
      </c>
      <c r="AU113" s="242" t="s">
        <v>79</v>
      </c>
      <c r="AV113" s="12" t="s">
        <v>140</v>
      </c>
      <c r="AW113" s="12" t="s">
        <v>31</v>
      </c>
      <c r="AX113" s="12" t="s">
        <v>77</v>
      </c>
      <c r="AY113" s="242" t="s">
        <v>118</v>
      </c>
    </row>
    <row r="114" s="1" customFormat="1" ht="22.5" customHeight="1">
      <c r="B114" s="37"/>
      <c r="C114" s="203" t="s">
        <v>117</v>
      </c>
      <c r="D114" s="203" t="s">
        <v>121</v>
      </c>
      <c r="E114" s="204" t="s">
        <v>229</v>
      </c>
      <c r="F114" s="205" t="s">
        <v>230</v>
      </c>
      <c r="G114" s="206" t="s">
        <v>206</v>
      </c>
      <c r="H114" s="207">
        <v>720</v>
      </c>
      <c r="I114" s="208"/>
      <c r="J114" s="209">
        <f>ROUND(I114*H114,2)</f>
        <v>0</v>
      </c>
      <c r="K114" s="205" t="s">
        <v>125</v>
      </c>
      <c r="L114" s="42"/>
      <c r="M114" s="210" t="s">
        <v>19</v>
      </c>
      <c r="N114" s="211" t="s">
        <v>40</v>
      </c>
      <c r="O114" s="78"/>
      <c r="P114" s="212">
        <f>O114*H114</f>
        <v>0</v>
      </c>
      <c r="Q114" s="212">
        <v>0</v>
      </c>
      <c r="R114" s="212">
        <f>Q114*H114</f>
        <v>0</v>
      </c>
      <c r="S114" s="212">
        <v>0.098000000000000004</v>
      </c>
      <c r="T114" s="213">
        <f>S114*H114</f>
        <v>70.560000000000002</v>
      </c>
      <c r="AR114" s="16" t="s">
        <v>140</v>
      </c>
      <c r="AT114" s="16" t="s">
        <v>121</v>
      </c>
      <c r="AU114" s="16" t="s">
        <v>79</v>
      </c>
      <c r="AY114" s="16" t="s">
        <v>118</v>
      </c>
      <c r="BE114" s="214">
        <f>IF(N114="základní",J114,0)</f>
        <v>0</v>
      </c>
      <c r="BF114" s="214">
        <f>IF(N114="snížená",J114,0)</f>
        <v>0</v>
      </c>
      <c r="BG114" s="214">
        <f>IF(N114="zákl. přenesená",J114,0)</f>
        <v>0</v>
      </c>
      <c r="BH114" s="214">
        <f>IF(N114="sníž. přenesená",J114,0)</f>
        <v>0</v>
      </c>
      <c r="BI114" s="214">
        <f>IF(N114="nulová",J114,0)</f>
        <v>0</v>
      </c>
      <c r="BJ114" s="16" t="s">
        <v>77</v>
      </c>
      <c r="BK114" s="214">
        <f>ROUND(I114*H114,2)</f>
        <v>0</v>
      </c>
      <c r="BL114" s="16" t="s">
        <v>140</v>
      </c>
      <c r="BM114" s="16" t="s">
        <v>231</v>
      </c>
    </row>
    <row r="115" s="1" customFormat="1">
      <c r="B115" s="37"/>
      <c r="C115" s="38"/>
      <c r="D115" s="217" t="s">
        <v>208</v>
      </c>
      <c r="E115" s="38"/>
      <c r="F115" s="227" t="s">
        <v>223</v>
      </c>
      <c r="G115" s="38"/>
      <c r="H115" s="38"/>
      <c r="I115" s="129"/>
      <c r="J115" s="38"/>
      <c r="K115" s="38"/>
      <c r="L115" s="42"/>
      <c r="M115" s="228"/>
      <c r="N115" s="78"/>
      <c r="O115" s="78"/>
      <c r="P115" s="78"/>
      <c r="Q115" s="78"/>
      <c r="R115" s="78"/>
      <c r="S115" s="78"/>
      <c r="T115" s="79"/>
      <c r="AT115" s="16" t="s">
        <v>208</v>
      </c>
      <c r="AU115" s="16" t="s">
        <v>79</v>
      </c>
    </row>
    <row r="116" s="1" customFormat="1">
      <c r="B116" s="37"/>
      <c r="C116" s="38"/>
      <c r="D116" s="217" t="s">
        <v>134</v>
      </c>
      <c r="E116" s="38"/>
      <c r="F116" s="227" t="s">
        <v>232</v>
      </c>
      <c r="G116" s="38"/>
      <c r="H116" s="38"/>
      <c r="I116" s="129"/>
      <c r="J116" s="38"/>
      <c r="K116" s="38"/>
      <c r="L116" s="42"/>
      <c r="M116" s="228"/>
      <c r="N116" s="78"/>
      <c r="O116" s="78"/>
      <c r="P116" s="78"/>
      <c r="Q116" s="78"/>
      <c r="R116" s="78"/>
      <c r="S116" s="78"/>
      <c r="T116" s="79"/>
      <c r="AT116" s="16" t="s">
        <v>134</v>
      </c>
      <c r="AU116" s="16" t="s">
        <v>79</v>
      </c>
    </row>
    <row r="117" s="11" customFormat="1">
      <c r="B117" s="215"/>
      <c r="C117" s="216"/>
      <c r="D117" s="217" t="s">
        <v>128</v>
      </c>
      <c r="E117" s="218" t="s">
        <v>19</v>
      </c>
      <c r="F117" s="219" t="s">
        <v>233</v>
      </c>
      <c r="G117" s="216"/>
      <c r="H117" s="220">
        <v>720</v>
      </c>
      <c r="I117" s="221"/>
      <c r="J117" s="216"/>
      <c r="K117" s="216"/>
      <c r="L117" s="222"/>
      <c r="M117" s="223"/>
      <c r="N117" s="224"/>
      <c r="O117" s="224"/>
      <c r="P117" s="224"/>
      <c r="Q117" s="224"/>
      <c r="R117" s="224"/>
      <c r="S117" s="224"/>
      <c r="T117" s="225"/>
      <c r="AT117" s="226" t="s">
        <v>128</v>
      </c>
      <c r="AU117" s="226" t="s">
        <v>79</v>
      </c>
      <c r="AV117" s="11" t="s">
        <v>79</v>
      </c>
      <c r="AW117" s="11" t="s">
        <v>31</v>
      </c>
      <c r="AX117" s="11" t="s">
        <v>77</v>
      </c>
      <c r="AY117" s="226" t="s">
        <v>118</v>
      </c>
    </row>
    <row r="118" s="1" customFormat="1" ht="22.5" customHeight="1">
      <c r="B118" s="37"/>
      <c r="C118" s="203" t="s">
        <v>151</v>
      </c>
      <c r="D118" s="203" t="s">
        <v>121</v>
      </c>
      <c r="E118" s="204" t="s">
        <v>234</v>
      </c>
      <c r="F118" s="205" t="s">
        <v>235</v>
      </c>
      <c r="G118" s="206" t="s">
        <v>206</v>
      </c>
      <c r="H118" s="207">
        <v>720</v>
      </c>
      <c r="I118" s="208"/>
      <c r="J118" s="209">
        <f>ROUND(I118*H118,2)</f>
        <v>0</v>
      </c>
      <c r="K118" s="205" t="s">
        <v>125</v>
      </c>
      <c r="L118" s="42"/>
      <c r="M118" s="210" t="s">
        <v>19</v>
      </c>
      <c r="N118" s="211" t="s">
        <v>40</v>
      </c>
      <c r="O118" s="78"/>
      <c r="P118" s="212">
        <f>O118*H118</f>
        <v>0</v>
      </c>
      <c r="Q118" s="212">
        <v>0</v>
      </c>
      <c r="R118" s="212">
        <f>Q118*H118</f>
        <v>0</v>
      </c>
      <c r="S118" s="212">
        <v>0.32500000000000001</v>
      </c>
      <c r="T118" s="213">
        <f>S118*H118</f>
        <v>234</v>
      </c>
      <c r="AR118" s="16" t="s">
        <v>140</v>
      </c>
      <c r="AT118" s="16" t="s">
        <v>121</v>
      </c>
      <c r="AU118" s="16" t="s">
        <v>79</v>
      </c>
      <c r="AY118" s="16" t="s">
        <v>118</v>
      </c>
      <c r="BE118" s="214">
        <f>IF(N118="základní",J118,0)</f>
        <v>0</v>
      </c>
      <c r="BF118" s="214">
        <f>IF(N118="snížená",J118,0)</f>
        <v>0</v>
      </c>
      <c r="BG118" s="214">
        <f>IF(N118="zákl. přenesená",J118,0)</f>
        <v>0</v>
      </c>
      <c r="BH118" s="214">
        <f>IF(N118="sníž. přenesená",J118,0)</f>
        <v>0</v>
      </c>
      <c r="BI118" s="214">
        <f>IF(N118="nulová",J118,0)</f>
        <v>0</v>
      </c>
      <c r="BJ118" s="16" t="s">
        <v>77</v>
      </c>
      <c r="BK118" s="214">
        <f>ROUND(I118*H118,2)</f>
        <v>0</v>
      </c>
      <c r="BL118" s="16" t="s">
        <v>140</v>
      </c>
      <c r="BM118" s="16" t="s">
        <v>236</v>
      </c>
    </row>
    <row r="119" s="1" customFormat="1">
      <c r="B119" s="37"/>
      <c r="C119" s="38"/>
      <c r="D119" s="217" t="s">
        <v>208</v>
      </c>
      <c r="E119" s="38"/>
      <c r="F119" s="227" t="s">
        <v>223</v>
      </c>
      <c r="G119" s="38"/>
      <c r="H119" s="38"/>
      <c r="I119" s="129"/>
      <c r="J119" s="38"/>
      <c r="K119" s="38"/>
      <c r="L119" s="42"/>
      <c r="M119" s="228"/>
      <c r="N119" s="78"/>
      <c r="O119" s="78"/>
      <c r="P119" s="78"/>
      <c r="Q119" s="78"/>
      <c r="R119" s="78"/>
      <c r="S119" s="78"/>
      <c r="T119" s="79"/>
      <c r="AT119" s="16" t="s">
        <v>208</v>
      </c>
      <c r="AU119" s="16" t="s">
        <v>79</v>
      </c>
    </row>
    <row r="120" s="11" customFormat="1">
      <c r="B120" s="215"/>
      <c r="C120" s="216"/>
      <c r="D120" s="217" t="s">
        <v>128</v>
      </c>
      <c r="E120" s="218" t="s">
        <v>19</v>
      </c>
      <c r="F120" s="219" t="s">
        <v>233</v>
      </c>
      <c r="G120" s="216"/>
      <c r="H120" s="220">
        <v>720</v>
      </c>
      <c r="I120" s="221"/>
      <c r="J120" s="216"/>
      <c r="K120" s="216"/>
      <c r="L120" s="222"/>
      <c r="M120" s="223"/>
      <c r="N120" s="224"/>
      <c r="O120" s="224"/>
      <c r="P120" s="224"/>
      <c r="Q120" s="224"/>
      <c r="R120" s="224"/>
      <c r="S120" s="224"/>
      <c r="T120" s="225"/>
      <c r="AT120" s="226" t="s">
        <v>128</v>
      </c>
      <c r="AU120" s="226" t="s">
        <v>79</v>
      </c>
      <c r="AV120" s="11" t="s">
        <v>79</v>
      </c>
      <c r="AW120" s="11" t="s">
        <v>31</v>
      </c>
      <c r="AX120" s="11" t="s">
        <v>77</v>
      </c>
      <c r="AY120" s="226" t="s">
        <v>118</v>
      </c>
    </row>
    <row r="121" s="1" customFormat="1" ht="22.5" customHeight="1">
      <c r="B121" s="37"/>
      <c r="C121" s="203" t="s">
        <v>155</v>
      </c>
      <c r="D121" s="203" t="s">
        <v>121</v>
      </c>
      <c r="E121" s="204" t="s">
        <v>237</v>
      </c>
      <c r="F121" s="205" t="s">
        <v>238</v>
      </c>
      <c r="G121" s="206" t="s">
        <v>206</v>
      </c>
      <c r="H121" s="207">
        <v>720</v>
      </c>
      <c r="I121" s="208"/>
      <c r="J121" s="209">
        <f>ROUND(I121*H121,2)</f>
        <v>0</v>
      </c>
      <c r="K121" s="205" t="s">
        <v>125</v>
      </c>
      <c r="L121" s="42"/>
      <c r="M121" s="210" t="s">
        <v>19</v>
      </c>
      <c r="N121" s="211" t="s">
        <v>40</v>
      </c>
      <c r="O121" s="78"/>
      <c r="P121" s="212">
        <f>O121*H121</f>
        <v>0</v>
      </c>
      <c r="Q121" s="212">
        <v>0</v>
      </c>
      <c r="R121" s="212">
        <f>Q121*H121</f>
        <v>0</v>
      </c>
      <c r="S121" s="212">
        <v>0.28999999999999998</v>
      </c>
      <c r="T121" s="213">
        <f>S121*H121</f>
        <v>208.79999999999998</v>
      </c>
      <c r="AR121" s="16" t="s">
        <v>140</v>
      </c>
      <c r="AT121" s="16" t="s">
        <v>121</v>
      </c>
      <c r="AU121" s="16" t="s">
        <v>79</v>
      </c>
      <c r="AY121" s="16" t="s">
        <v>118</v>
      </c>
      <c r="BE121" s="214">
        <f>IF(N121="základní",J121,0)</f>
        <v>0</v>
      </c>
      <c r="BF121" s="214">
        <f>IF(N121="snížená",J121,0)</f>
        <v>0</v>
      </c>
      <c r="BG121" s="214">
        <f>IF(N121="zákl. přenesená",J121,0)</f>
        <v>0</v>
      </c>
      <c r="BH121" s="214">
        <f>IF(N121="sníž. přenesená",J121,0)</f>
        <v>0</v>
      </c>
      <c r="BI121" s="214">
        <f>IF(N121="nulová",J121,0)</f>
        <v>0</v>
      </c>
      <c r="BJ121" s="16" t="s">
        <v>77</v>
      </c>
      <c r="BK121" s="214">
        <f>ROUND(I121*H121,2)</f>
        <v>0</v>
      </c>
      <c r="BL121" s="16" t="s">
        <v>140</v>
      </c>
      <c r="BM121" s="16" t="s">
        <v>239</v>
      </c>
    </row>
    <row r="122" s="1" customFormat="1">
      <c r="B122" s="37"/>
      <c r="C122" s="38"/>
      <c r="D122" s="217" t="s">
        <v>208</v>
      </c>
      <c r="E122" s="38"/>
      <c r="F122" s="227" t="s">
        <v>223</v>
      </c>
      <c r="G122" s="38"/>
      <c r="H122" s="38"/>
      <c r="I122" s="129"/>
      <c r="J122" s="38"/>
      <c r="K122" s="38"/>
      <c r="L122" s="42"/>
      <c r="M122" s="228"/>
      <c r="N122" s="78"/>
      <c r="O122" s="78"/>
      <c r="P122" s="78"/>
      <c r="Q122" s="78"/>
      <c r="R122" s="78"/>
      <c r="S122" s="78"/>
      <c r="T122" s="79"/>
      <c r="AT122" s="16" t="s">
        <v>208</v>
      </c>
      <c r="AU122" s="16" t="s">
        <v>79</v>
      </c>
    </row>
    <row r="123" s="11" customFormat="1">
      <c r="B123" s="215"/>
      <c r="C123" s="216"/>
      <c r="D123" s="217" t="s">
        <v>128</v>
      </c>
      <c r="E123" s="218" t="s">
        <v>19</v>
      </c>
      <c r="F123" s="219" t="s">
        <v>233</v>
      </c>
      <c r="G123" s="216"/>
      <c r="H123" s="220">
        <v>720</v>
      </c>
      <c r="I123" s="221"/>
      <c r="J123" s="216"/>
      <c r="K123" s="216"/>
      <c r="L123" s="222"/>
      <c r="M123" s="223"/>
      <c r="N123" s="224"/>
      <c r="O123" s="224"/>
      <c r="P123" s="224"/>
      <c r="Q123" s="224"/>
      <c r="R123" s="224"/>
      <c r="S123" s="224"/>
      <c r="T123" s="225"/>
      <c r="AT123" s="226" t="s">
        <v>128</v>
      </c>
      <c r="AU123" s="226" t="s">
        <v>79</v>
      </c>
      <c r="AV123" s="11" t="s">
        <v>79</v>
      </c>
      <c r="AW123" s="11" t="s">
        <v>31</v>
      </c>
      <c r="AX123" s="11" t="s">
        <v>77</v>
      </c>
      <c r="AY123" s="226" t="s">
        <v>118</v>
      </c>
    </row>
    <row r="124" s="1" customFormat="1" ht="22.5" customHeight="1">
      <c r="B124" s="37"/>
      <c r="C124" s="203" t="s">
        <v>161</v>
      </c>
      <c r="D124" s="203" t="s">
        <v>121</v>
      </c>
      <c r="E124" s="204" t="s">
        <v>240</v>
      </c>
      <c r="F124" s="205" t="s">
        <v>241</v>
      </c>
      <c r="G124" s="206" t="s">
        <v>124</v>
      </c>
      <c r="H124" s="207">
        <v>525.10000000000002</v>
      </c>
      <c r="I124" s="208"/>
      <c r="J124" s="209">
        <f>ROUND(I124*H124,2)</f>
        <v>0</v>
      </c>
      <c r="K124" s="205" t="s">
        <v>125</v>
      </c>
      <c r="L124" s="42"/>
      <c r="M124" s="210" t="s">
        <v>19</v>
      </c>
      <c r="N124" s="211" t="s">
        <v>40</v>
      </c>
      <c r="O124" s="78"/>
      <c r="P124" s="212">
        <f>O124*H124</f>
        <v>0</v>
      </c>
      <c r="Q124" s="212">
        <v>0</v>
      </c>
      <c r="R124" s="212">
        <f>Q124*H124</f>
        <v>0</v>
      </c>
      <c r="S124" s="212">
        <v>0.20499999999999999</v>
      </c>
      <c r="T124" s="213">
        <f>S124*H124</f>
        <v>107.6455</v>
      </c>
      <c r="AR124" s="16" t="s">
        <v>140</v>
      </c>
      <c r="AT124" s="16" t="s">
        <v>121</v>
      </c>
      <c r="AU124" s="16" t="s">
        <v>79</v>
      </c>
      <c r="AY124" s="16" t="s">
        <v>118</v>
      </c>
      <c r="BE124" s="214">
        <f>IF(N124="základní",J124,0)</f>
        <v>0</v>
      </c>
      <c r="BF124" s="214">
        <f>IF(N124="snížená",J124,0)</f>
        <v>0</v>
      </c>
      <c r="BG124" s="214">
        <f>IF(N124="zákl. přenesená",J124,0)</f>
        <v>0</v>
      </c>
      <c r="BH124" s="214">
        <f>IF(N124="sníž. přenesená",J124,0)</f>
        <v>0</v>
      </c>
      <c r="BI124" s="214">
        <f>IF(N124="nulová",J124,0)</f>
        <v>0</v>
      </c>
      <c r="BJ124" s="16" t="s">
        <v>77</v>
      </c>
      <c r="BK124" s="214">
        <f>ROUND(I124*H124,2)</f>
        <v>0</v>
      </c>
      <c r="BL124" s="16" t="s">
        <v>140</v>
      </c>
      <c r="BM124" s="16" t="s">
        <v>242</v>
      </c>
    </row>
    <row r="125" s="1" customFormat="1">
      <c r="B125" s="37"/>
      <c r="C125" s="38"/>
      <c r="D125" s="217" t="s">
        <v>208</v>
      </c>
      <c r="E125" s="38"/>
      <c r="F125" s="227" t="s">
        <v>243</v>
      </c>
      <c r="G125" s="38"/>
      <c r="H125" s="38"/>
      <c r="I125" s="129"/>
      <c r="J125" s="38"/>
      <c r="K125" s="38"/>
      <c r="L125" s="42"/>
      <c r="M125" s="228"/>
      <c r="N125" s="78"/>
      <c r="O125" s="78"/>
      <c r="P125" s="78"/>
      <c r="Q125" s="78"/>
      <c r="R125" s="78"/>
      <c r="S125" s="78"/>
      <c r="T125" s="79"/>
      <c r="AT125" s="16" t="s">
        <v>208</v>
      </c>
      <c r="AU125" s="16" t="s">
        <v>79</v>
      </c>
    </row>
    <row r="126" s="11" customFormat="1">
      <c r="B126" s="215"/>
      <c r="C126" s="216"/>
      <c r="D126" s="217" t="s">
        <v>128</v>
      </c>
      <c r="E126" s="218" t="s">
        <v>19</v>
      </c>
      <c r="F126" s="219" t="s">
        <v>244</v>
      </c>
      <c r="G126" s="216"/>
      <c r="H126" s="220">
        <v>419.89999999999998</v>
      </c>
      <c r="I126" s="221"/>
      <c r="J126" s="216"/>
      <c r="K126" s="216"/>
      <c r="L126" s="222"/>
      <c r="M126" s="223"/>
      <c r="N126" s="224"/>
      <c r="O126" s="224"/>
      <c r="P126" s="224"/>
      <c r="Q126" s="224"/>
      <c r="R126" s="224"/>
      <c r="S126" s="224"/>
      <c r="T126" s="225"/>
      <c r="AT126" s="226" t="s">
        <v>128</v>
      </c>
      <c r="AU126" s="226" t="s">
        <v>79</v>
      </c>
      <c r="AV126" s="11" t="s">
        <v>79</v>
      </c>
      <c r="AW126" s="11" t="s">
        <v>31</v>
      </c>
      <c r="AX126" s="11" t="s">
        <v>69</v>
      </c>
      <c r="AY126" s="226" t="s">
        <v>118</v>
      </c>
    </row>
    <row r="127" s="11" customFormat="1">
      <c r="B127" s="215"/>
      <c r="C127" s="216"/>
      <c r="D127" s="217" t="s">
        <v>128</v>
      </c>
      <c r="E127" s="218" t="s">
        <v>19</v>
      </c>
      <c r="F127" s="219" t="s">
        <v>245</v>
      </c>
      <c r="G127" s="216"/>
      <c r="H127" s="220">
        <v>105.2</v>
      </c>
      <c r="I127" s="221"/>
      <c r="J127" s="216"/>
      <c r="K127" s="216"/>
      <c r="L127" s="222"/>
      <c r="M127" s="223"/>
      <c r="N127" s="224"/>
      <c r="O127" s="224"/>
      <c r="P127" s="224"/>
      <c r="Q127" s="224"/>
      <c r="R127" s="224"/>
      <c r="S127" s="224"/>
      <c r="T127" s="225"/>
      <c r="AT127" s="226" t="s">
        <v>128</v>
      </c>
      <c r="AU127" s="226" t="s">
        <v>79</v>
      </c>
      <c r="AV127" s="11" t="s">
        <v>79</v>
      </c>
      <c r="AW127" s="11" t="s">
        <v>31</v>
      </c>
      <c r="AX127" s="11" t="s">
        <v>69</v>
      </c>
      <c r="AY127" s="226" t="s">
        <v>118</v>
      </c>
    </row>
    <row r="128" s="12" customFormat="1">
      <c r="B128" s="232"/>
      <c r="C128" s="233"/>
      <c r="D128" s="217" t="s">
        <v>128</v>
      </c>
      <c r="E128" s="234" t="s">
        <v>19</v>
      </c>
      <c r="F128" s="235" t="s">
        <v>213</v>
      </c>
      <c r="G128" s="233"/>
      <c r="H128" s="236">
        <v>525.10000000000002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AT128" s="242" t="s">
        <v>128</v>
      </c>
      <c r="AU128" s="242" t="s">
        <v>79</v>
      </c>
      <c r="AV128" s="12" t="s">
        <v>140</v>
      </c>
      <c r="AW128" s="12" t="s">
        <v>31</v>
      </c>
      <c r="AX128" s="12" t="s">
        <v>77</v>
      </c>
      <c r="AY128" s="242" t="s">
        <v>118</v>
      </c>
    </row>
    <row r="129" s="1" customFormat="1" ht="22.5" customHeight="1">
      <c r="B129" s="37"/>
      <c r="C129" s="203" t="s">
        <v>165</v>
      </c>
      <c r="D129" s="203" t="s">
        <v>121</v>
      </c>
      <c r="E129" s="204" t="s">
        <v>246</v>
      </c>
      <c r="F129" s="205" t="s">
        <v>247</v>
      </c>
      <c r="G129" s="206" t="s">
        <v>124</v>
      </c>
      <c r="H129" s="207">
        <v>73.900000000000006</v>
      </c>
      <c r="I129" s="208"/>
      <c r="J129" s="209">
        <f>ROUND(I129*H129,2)</f>
        <v>0</v>
      </c>
      <c r="K129" s="205" t="s">
        <v>125</v>
      </c>
      <c r="L129" s="42"/>
      <c r="M129" s="210" t="s">
        <v>19</v>
      </c>
      <c r="N129" s="211" t="s">
        <v>40</v>
      </c>
      <c r="O129" s="78"/>
      <c r="P129" s="212">
        <f>O129*H129</f>
        <v>0</v>
      </c>
      <c r="Q129" s="212">
        <v>0</v>
      </c>
      <c r="R129" s="212">
        <f>Q129*H129</f>
        <v>0</v>
      </c>
      <c r="S129" s="212">
        <v>0.11500000000000001</v>
      </c>
      <c r="T129" s="213">
        <f>S129*H129</f>
        <v>8.4985000000000017</v>
      </c>
      <c r="AR129" s="16" t="s">
        <v>140</v>
      </c>
      <c r="AT129" s="16" t="s">
        <v>121</v>
      </c>
      <c r="AU129" s="16" t="s">
        <v>79</v>
      </c>
      <c r="AY129" s="16" t="s">
        <v>118</v>
      </c>
      <c r="BE129" s="214">
        <f>IF(N129="základní",J129,0)</f>
        <v>0</v>
      </c>
      <c r="BF129" s="214">
        <f>IF(N129="snížená",J129,0)</f>
        <v>0</v>
      </c>
      <c r="BG129" s="214">
        <f>IF(N129="zákl. přenesená",J129,0)</f>
        <v>0</v>
      </c>
      <c r="BH129" s="214">
        <f>IF(N129="sníž. přenesená",J129,0)</f>
        <v>0</v>
      </c>
      <c r="BI129" s="214">
        <f>IF(N129="nulová",J129,0)</f>
        <v>0</v>
      </c>
      <c r="BJ129" s="16" t="s">
        <v>77</v>
      </c>
      <c r="BK129" s="214">
        <f>ROUND(I129*H129,2)</f>
        <v>0</v>
      </c>
      <c r="BL129" s="16" t="s">
        <v>140</v>
      </c>
      <c r="BM129" s="16" t="s">
        <v>248</v>
      </c>
    </row>
    <row r="130" s="1" customFormat="1">
      <c r="B130" s="37"/>
      <c r="C130" s="38"/>
      <c r="D130" s="217" t="s">
        <v>208</v>
      </c>
      <c r="E130" s="38"/>
      <c r="F130" s="227" t="s">
        <v>243</v>
      </c>
      <c r="G130" s="38"/>
      <c r="H130" s="38"/>
      <c r="I130" s="129"/>
      <c r="J130" s="38"/>
      <c r="K130" s="38"/>
      <c r="L130" s="42"/>
      <c r="M130" s="228"/>
      <c r="N130" s="78"/>
      <c r="O130" s="78"/>
      <c r="P130" s="78"/>
      <c r="Q130" s="78"/>
      <c r="R130" s="78"/>
      <c r="S130" s="78"/>
      <c r="T130" s="79"/>
      <c r="AT130" s="16" t="s">
        <v>208</v>
      </c>
      <c r="AU130" s="16" t="s">
        <v>79</v>
      </c>
    </row>
    <row r="131" s="11" customFormat="1">
      <c r="B131" s="215"/>
      <c r="C131" s="216"/>
      <c r="D131" s="217" t="s">
        <v>128</v>
      </c>
      <c r="E131" s="218" t="s">
        <v>19</v>
      </c>
      <c r="F131" s="219" t="s">
        <v>249</v>
      </c>
      <c r="G131" s="216"/>
      <c r="H131" s="220">
        <v>46.299999999999997</v>
      </c>
      <c r="I131" s="221"/>
      <c r="J131" s="216"/>
      <c r="K131" s="216"/>
      <c r="L131" s="222"/>
      <c r="M131" s="223"/>
      <c r="N131" s="224"/>
      <c r="O131" s="224"/>
      <c r="P131" s="224"/>
      <c r="Q131" s="224"/>
      <c r="R131" s="224"/>
      <c r="S131" s="224"/>
      <c r="T131" s="225"/>
      <c r="AT131" s="226" t="s">
        <v>128</v>
      </c>
      <c r="AU131" s="226" t="s">
        <v>79</v>
      </c>
      <c r="AV131" s="11" t="s">
        <v>79</v>
      </c>
      <c r="AW131" s="11" t="s">
        <v>31</v>
      </c>
      <c r="AX131" s="11" t="s">
        <v>69</v>
      </c>
      <c r="AY131" s="226" t="s">
        <v>118</v>
      </c>
    </row>
    <row r="132" s="11" customFormat="1">
      <c r="B132" s="215"/>
      <c r="C132" s="216"/>
      <c r="D132" s="217" t="s">
        <v>128</v>
      </c>
      <c r="E132" s="218" t="s">
        <v>19</v>
      </c>
      <c r="F132" s="219" t="s">
        <v>250</v>
      </c>
      <c r="G132" s="216"/>
      <c r="H132" s="220">
        <v>27.600000000000001</v>
      </c>
      <c r="I132" s="221"/>
      <c r="J132" s="216"/>
      <c r="K132" s="216"/>
      <c r="L132" s="222"/>
      <c r="M132" s="223"/>
      <c r="N132" s="224"/>
      <c r="O132" s="224"/>
      <c r="P132" s="224"/>
      <c r="Q132" s="224"/>
      <c r="R132" s="224"/>
      <c r="S132" s="224"/>
      <c r="T132" s="225"/>
      <c r="AT132" s="226" t="s">
        <v>128</v>
      </c>
      <c r="AU132" s="226" t="s">
        <v>79</v>
      </c>
      <c r="AV132" s="11" t="s">
        <v>79</v>
      </c>
      <c r="AW132" s="11" t="s">
        <v>31</v>
      </c>
      <c r="AX132" s="11" t="s">
        <v>69</v>
      </c>
      <c r="AY132" s="226" t="s">
        <v>118</v>
      </c>
    </row>
    <row r="133" s="12" customFormat="1">
      <c r="B133" s="232"/>
      <c r="C133" s="233"/>
      <c r="D133" s="217" t="s">
        <v>128</v>
      </c>
      <c r="E133" s="234" t="s">
        <v>19</v>
      </c>
      <c r="F133" s="235" t="s">
        <v>213</v>
      </c>
      <c r="G133" s="233"/>
      <c r="H133" s="236">
        <v>73.900000000000006</v>
      </c>
      <c r="I133" s="237"/>
      <c r="J133" s="233"/>
      <c r="K133" s="233"/>
      <c r="L133" s="238"/>
      <c r="M133" s="239"/>
      <c r="N133" s="240"/>
      <c r="O133" s="240"/>
      <c r="P133" s="240"/>
      <c r="Q133" s="240"/>
      <c r="R133" s="240"/>
      <c r="S133" s="240"/>
      <c r="T133" s="241"/>
      <c r="AT133" s="242" t="s">
        <v>128</v>
      </c>
      <c r="AU133" s="242" t="s">
        <v>79</v>
      </c>
      <c r="AV133" s="12" t="s">
        <v>140</v>
      </c>
      <c r="AW133" s="12" t="s">
        <v>31</v>
      </c>
      <c r="AX133" s="12" t="s">
        <v>77</v>
      </c>
      <c r="AY133" s="242" t="s">
        <v>118</v>
      </c>
    </row>
    <row r="134" s="1" customFormat="1" ht="16.5" customHeight="1">
      <c r="B134" s="37"/>
      <c r="C134" s="203" t="s">
        <v>171</v>
      </c>
      <c r="D134" s="203" t="s">
        <v>121</v>
      </c>
      <c r="E134" s="204" t="s">
        <v>251</v>
      </c>
      <c r="F134" s="205" t="s">
        <v>252</v>
      </c>
      <c r="G134" s="206" t="s">
        <v>206</v>
      </c>
      <c r="H134" s="207">
        <v>3100.4000000000001</v>
      </c>
      <c r="I134" s="208"/>
      <c r="J134" s="209">
        <f>ROUND(I134*H134,2)</f>
        <v>0</v>
      </c>
      <c r="K134" s="205" t="s">
        <v>125</v>
      </c>
      <c r="L134" s="42"/>
      <c r="M134" s="210" t="s">
        <v>19</v>
      </c>
      <c r="N134" s="211" t="s">
        <v>40</v>
      </c>
      <c r="O134" s="78"/>
      <c r="P134" s="212">
        <f>O134*H134</f>
        <v>0</v>
      </c>
      <c r="Q134" s="212">
        <v>0</v>
      </c>
      <c r="R134" s="212">
        <f>Q134*H134</f>
        <v>0</v>
      </c>
      <c r="S134" s="212">
        <v>0</v>
      </c>
      <c r="T134" s="213">
        <f>S134*H134</f>
        <v>0</v>
      </c>
      <c r="AR134" s="16" t="s">
        <v>140</v>
      </c>
      <c r="AT134" s="16" t="s">
        <v>121</v>
      </c>
      <c r="AU134" s="16" t="s">
        <v>79</v>
      </c>
      <c r="AY134" s="16" t="s">
        <v>118</v>
      </c>
      <c r="BE134" s="214">
        <f>IF(N134="základní",J134,0)</f>
        <v>0</v>
      </c>
      <c r="BF134" s="214">
        <f>IF(N134="snížená",J134,0)</f>
        <v>0</v>
      </c>
      <c r="BG134" s="214">
        <f>IF(N134="zákl. přenesená",J134,0)</f>
        <v>0</v>
      </c>
      <c r="BH134" s="214">
        <f>IF(N134="sníž. přenesená",J134,0)</f>
        <v>0</v>
      </c>
      <c r="BI134" s="214">
        <f>IF(N134="nulová",J134,0)</f>
        <v>0</v>
      </c>
      <c r="BJ134" s="16" t="s">
        <v>77</v>
      </c>
      <c r="BK134" s="214">
        <f>ROUND(I134*H134,2)</f>
        <v>0</v>
      </c>
      <c r="BL134" s="16" t="s">
        <v>140</v>
      </c>
      <c r="BM134" s="16" t="s">
        <v>253</v>
      </c>
    </row>
    <row r="135" s="1" customFormat="1">
      <c r="B135" s="37"/>
      <c r="C135" s="38"/>
      <c r="D135" s="217" t="s">
        <v>208</v>
      </c>
      <c r="E135" s="38"/>
      <c r="F135" s="227" t="s">
        <v>254</v>
      </c>
      <c r="G135" s="38"/>
      <c r="H135" s="38"/>
      <c r="I135" s="129"/>
      <c r="J135" s="38"/>
      <c r="K135" s="38"/>
      <c r="L135" s="42"/>
      <c r="M135" s="228"/>
      <c r="N135" s="78"/>
      <c r="O135" s="78"/>
      <c r="P135" s="78"/>
      <c r="Q135" s="78"/>
      <c r="R135" s="78"/>
      <c r="S135" s="78"/>
      <c r="T135" s="79"/>
      <c r="AT135" s="16" t="s">
        <v>208</v>
      </c>
      <c r="AU135" s="16" t="s">
        <v>79</v>
      </c>
    </row>
    <row r="136" s="11" customFormat="1">
      <c r="B136" s="215"/>
      <c r="C136" s="216"/>
      <c r="D136" s="217" t="s">
        <v>128</v>
      </c>
      <c r="E136" s="218" t="s">
        <v>19</v>
      </c>
      <c r="F136" s="219" t="s">
        <v>217</v>
      </c>
      <c r="G136" s="216"/>
      <c r="H136" s="220">
        <v>129.09999999999999</v>
      </c>
      <c r="I136" s="221"/>
      <c r="J136" s="216"/>
      <c r="K136" s="216"/>
      <c r="L136" s="222"/>
      <c r="M136" s="223"/>
      <c r="N136" s="224"/>
      <c r="O136" s="224"/>
      <c r="P136" s="224"/>
      <c r="Q136" s="224"/>
      <c r="R136" s="224"/>
      <c r="S136" s="224"/>
      <c r="T136" s="225"/>
      <c r="AT136" s="226" t="s">
        <v>128</v>
      </c>
      <c r="AU136" s="226" t="s">
        <v>79</v>
      </c>
      <c r="AV136" s="11" t="s">
        <v>79</v>
      </c>
      <c r="AW136" s="11" t="s">
        <v>31</v>
      </c>
      <c r="AX136" s="11" t="s">
        <v>69</v>
      </c>
      <c r="AY136" s="226" t="s">
        <v>118</v>
      </c>
    </row>
    <row r="137" s="11" customFormat="1">
      <c r="B137" s="215"/>
      <c r="C137" s="216"/>
      <c r="D137" s="217" t="s">
        <v>128</v>
      </c>
      <c r="E137" s="218" t="s">
        <v>19</v>
      </c>
      <c r="F137" s="219" t="s">
        <v>219</v>
      </c>
      <c r="G137" s="216"/>
      <c r="H137" s="220">
        <v>2251.3000000000002</v>
      </c>
      <c r="I137" s="221"/>
      <c r="J137" s="216"/>
      <c r="K137" s="216"/>
      <c r="L137" s="222"/>
      <c r="M137" s="223"/>
      <c r="N137" s="224"/>
      <c r="O137" s="224"/>
      <c r="P137" s="224"/>
      <c r="Q137" s="224"/>
      <c r="R137" s="224"/>
      <c r="S137" s="224"/>
      <c r="T137" s="225"/>
      <c r="AT137" s="226" t="s">
        <v>128</v>
      </c>
      <c r="AU137" s="226" t="s">
        <v>79</v>
      </c>
      <c r="AV137" s="11" t="s">
        <v>79</v>
      </c>
      <c r="AW137" s="11" t="s">
        <v>31</v>
      </c>
      <c r="AX137" s="11" t="s">
        <v>69</v>
      </c>
      <c r="AY137" s="226" t="s">
        <v>118</v>
      </c>
    </row>
    <row r="138" s="11" customFormat="1">
      <c r="B138" s="215"/>
      <c r="C138" s="216"/>
      <c r="D138" s="217" t="s">
        <v>128</v>
      </c>
      <c r="E138" s="218" t="s">
        <v>19</v>
      </c>
      <c r="F138" s="219" t="s">
        <v>233</v>
      </c>
      <c r="G138" s="216"/>
      <c r="H138" s="220">
        <v>720</v>
      </c>
      <c r="I138" s="221"/>
      <c r="J138" s="216"/>
      <c r="K138" s="216"/>
      <c r="L138" s="222"/>
      <c r="M138" s="223"/>
      <c r="N138" s="224"/>
      <c r="O138" s="224"/>
      <c r="P138" s="224"/>
      <c r="Q138" s="224"/>
      <c r="R138" s="224"/>
      <c r="S138" s="224"/>
      <c r="T138" s="225"/>
      <c r="AT138" s="226" t="s">
        <v>128</v>
      </c>
      <c r="AU138" s="226" t="s">
        <v>79</v>
      </c>
      <c r="AV138" s="11" t="s">
        <v>79</v>
      </c>
      <c r="AW138" s="11" t="s">
        <v>31</v>
      </c>
      <c r="AX138" s="11" t="s">
        <v>69</v>
      </c>
      <c r="AY138" s="226" t="s">
        <v>118</v>
      </c>
    </row>
    <row r="139" s="12" customFormat="1">
      <c r="B139" s="232"/>
      <c r="C139" s="233"/>
      <c r="D139" s="217" t="s">
        <v>128</v>
      </c>
      <c r="E139" s="234" t="s">
        <v>19</v>
      </c>
      <c r="F139" s="235" t="s">
        <v>213</v>
      </c>
      <c r="G139" s="233"/>
      <c r="H139" s="236">
        <v>3100.4000000000001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AT139" s="242" t="s">
        <v>128</v>
      </c>
      <c r="AU139" s="242" t="s">
        <v>79</v>
      </c>
      <c r="AV139" s="12" t="s">
        <v>140</v>
      </c>
      <c r="AW139" s="12" t="s">
        <v>31</v>
      </c>
      <c r="AX139" s="12" t="s">
        <v>77</v>
      </c>
      <c r="AY139" s="242" t="s">
        <v>118</v>
      </c>
    </row>
    <row r="140" s="10" customFormat="1" ht="22.8" customHeight="1">
      <c r="B140" s="187"/>
      <c r="C140" s="188"/>
      <c r="D140" s="189" t="s">
        <v>68</v>
      </c>
      <c r="E140" s="201" t="s">
        <v>140</v>
      </c>
      <c r="F140" s="201" t="s">
        <v>255</v>
      </c>
      <c r="G140" s="188"/>
      <c r="H140" s="188"/>
      <c r="I140" s="191"/>
      <c r="J140" s="202">
        <f>BK140</f>
        <v>0</v>
      </c>
      <c r="K140" s="188"/>
      <c r="L140" s="193"/>
      <c r="M140" s="194"/>
      <c r="N140" s="195"/>
      <c r="O140" s="195"/>
      <c r="P140" s="196">
        <f>SUM(P141:P145)</f>
        <v>0</v>
      </c>
      <c r="Q140" s="195"/>
      <c r="R140" s="196">
        <f>SUM(R141:R145)</f>
        <v>1.0728</v>
      </c>
      <c r="S140" s="195"/>
      <c r="T140" s="197">
        <f>SUM(T141:T145)</f>
        <v>0</v>
      </c>
      <c r="AR140" s="198" t="s">
        <v>77</v>
      </c>
      <c r="AT140" s="199" t="s">
        <v>68</v>
      </c>
      <c r="AU140" s="199" t="s">
        <v>77</v>
      </c>
      <c r="AY140" s="198" t="s">
        <v>118</v>
      </c>
      <c r="BK140" s="200">
        <f>SUM(BK141:BK145)</f>
        <v>0</v>
      </c>
    </row>
    <row r="141" s="1" customFormat="1" ht="16.5" customHeight="1">
      <c r="B141" s="37"/>
      <c r="C141" s="203" t="s">
        <v>176</v>
      </c>
      <c r="D141" s="203" t="s">
        <v>121</v>
      </c>
      <c r="E141" s="204" t="s">
        <v>256</v>
      </c>
      <c r="F141" s="205" t="s">
        <v>257</v>
      </c>
      <c r="G141" s="206" t="s">
        <v>258</v>
      </c>
      <c r="H141" s="207">
        <v>18</v>
      </c>
      <c r="I141" s="208"/>
      <c r="J141" s="209">
        <f>ROUND(I141*H141,2)</f>
        <v>0</v>
      </c>
      <c r="K141" s="205" t="s">
        <v>125</v>
      </c>
      <c r="L141" s="42"/>
      <c r="M141" s="210" t="s">
        <v>19</v>
      </c>
      <c r="N141" s="211" t="s">
        <v>40</v>
      </c>
      <c r="O141" s="78"/>
      <c r="P141" s="212">
        <f>O141*H141</f>
        <v>0</v>
      </c>
      <c r="Q141" s="212">
        <v>0.0066</v>
      </c>
      <c r="R141" s="212">
        <f>Q141*H141</f>
        <v>0.1188</v>
      </c>
      <c r="S141" s="212">
        <v>0</v>
      </c>
      <c r="T141" s="213">
        <f>S141*H141</f>
        <v>0</v>
      </c>
      <c r="AR141" s="16" t="s">
        <v>140</v>
      </c>
      <c r="AT141" s="16" t="s">
        <v>121</v>
      </c>
      <c r="AU141" s="16" t="s">
        <v>79</v>
      </c>
      <c r="AY141" s="16" t="s">
        <v>118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6" t="s">
        <v>77</v>
      </c>
      <c r="BK141" s="214">
        <f>ROUND(I141*H141,2)</f>
        <v>0</v>
      </c>
      <c r="BL141" s="16" t="s">
        <v>140</v>
      </c>
      <c r="BM141" s="16" t="s">
        <v>259</v>
      </c>
    </row>
    <row r="142" s="1" customFormat="1">
      <c r="B142" s="37"/>
      <c r="C142" s="38"/>
      <c r="D142" s="217" t="s">
        <v>208</v>
      </c>
      <c r="E142" s="38"/>
      <c r="F142" s="227" t="s">
        <v>260</v>
      </c>
      <c r="G142" s="38"/>
      <c r="H142" s="38"/>
      <c r="I142" s="129"/>
      <c r="J142" s="38"/>
      <c r="K142" s="38"/>
      <c r="L142" s="42"/>
      <c r="M142" s="228"/>
      <c r="N142" s="78"/>
      <c r="O142" s="78"/>
      <c r="P142" s="78"/>
      <c r="Q142" s="78"/>
      <c r="R142" s="78"/>
      <c r="S142" s="78"/>
      <c r="T142" s="79"/>
      <c r="AT142" s="16" t="s">
        <v>208</v>
      </c>
      <c r="AU142" s="16" t="s">
        <v>79</v>
      </c>
    </row>
    <row r="143" s="11" customFormat="1">
      <c r="B143" s="215"/>
      <c r="C143" s="216"/>
      <c r="D143" s="217" t="s">
        <v>128</v>
      </c>
      <c r="E143" s="218" t="s">
        <v>19</v>
      </c>
      <c r="F143" s="219" t="s">
        <v>261</v>
      </c>
      <c r="G143" s="216"/>
      <c r="H143" s="220">
        <v>18</v>
      </c>
      <c r="I143" s="221"/>
      <c r="J143" s="216"/>
      <c r="K143" s="216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128</v>
      </c>
      <c r="AU143" s="226" t="s">
        <v>79</v>
      </c>
      <c r="AV143" s="11" t="s">
        <v>79</v>
      </c>
      <c r="AW143" s="11" t="s">
        <v>31</v>
      </c>
      <c r="AX143" s="11" t="s">
        <v>77</v>
      </c>
      <c r="AY143" s="226" t="s">
        <v>118</v>
      </c>
    </row>
    <row r="144" s="1" customFormat="1" ht="16.5" customHeight="1">
      <c r="B144" s="37"/>
      <c r="C144" s="243" t="s">
        <v>181</v>
      </c>
      <c r="D144" s="243" t="s">
        <v>262</v>
      </c>
      <c r="E144" s="244" t="s">
        <v>263</v>
      </c>
      <c r="F144" s="245" t="s">
        <v>264</v>
      </c>
      <c r="G144" s="246" t="s">
        <v>258</v>
      </c>
      <c r="H144" s="247">
        <v>18</v>
      </c>
      <c r="I144" s="248"/>
      <c r="J144" s="249">
        <f>ROUND(I144*H144,2)</f>
        <v>0</v>
      </c>
      <c r="K144" s="245" t="s">
        <v>125</v>
      </c>
      <c r="L144" s="250"/>
      <c r="M144" s="251" t="s">
        <v>19</v>
      </c>
      <c r="N144" s="252" t="s">
        <v>40</v>
      </c>
      <c r="O144" s="78"/>
      <c r="P144" s="212">
        <f>O144*H144</f>
        <v>0</v>
      </c>
      <c r="Q144" s="212">
        <v>0.052999999999999998</v>
      </c>
      <c r="R144" s="212">
        <f>Q144*H144</f>
        <v>0.95399999999999996</v>
      </c>
      <c r="S144" s="212">
        <v>0</v>
      </c>
      <c r="T144" s="213">
        <f>S144*H144</f>
        <v>0</v>
      </c>
      <c r="AR144" s="16" t="s">
        <v>161</v>
      </c>
      <c r="AT144" s="16" t="s">
        <v>262</v>
      </c>
      <c r="AU144" s="16" t="s">
        <v>79</v>
      </c>
      <c r="AY144" s="16" t="s">
        <v>118</v>
      </c>
      <c r="BE144" s="214">
        <f>IF(N144="základní",J144,0)</f>
        <v>0</v>
      </c>
      <c r="BF144" s="214">
        <f>IF(N144="snížená",J144,0)</f>
        <v>0</v>
      </c>
      <c r="BG144" s="214">
        <f>IF(N144="zákl. přenesená",J144,0)</f>
        <v>0</v>
      </c>
      <c r="BH144" s="214">
        <f>IF(N144="sníž. přenesená",J144,0)</f>
        <v>0</v>
      </c>
      <c r="BI144" s="214">
        <f>IF(N144="nulová",J144,0)</f>
        <v>0</v>
      </c>
      <c r="BJ144" s="16" t="s">
        <v>77</v>
      </c>
      <c r="BK144" s="214">
        <f>ROUND(I144*H144,2)</f>
        <v>0</v>
      </c>
      <c r="BL144" s="16" t="s">
        <v>140</v>
      </c>
      <c r="BM144" s="16" t="s">
        <v>265</v>
      </c>
    </row>
    <row r="145" s="11" customFormat="1">
      <c r="B145" s="215"/>
      <c r="C145" s="216"/>
      <c r="D145" s="217" t="s">
        <v>128</v>
      </c>
      <c r="E145" s="218" t="s">
        <v>19</v>
      </c>
      <c r="F145" s="219" t="s">
        <v>261</v>
      </c>
      <c r="G145" s="216"/>
      <c r="H145" s="220">
        <v>18</v>
      </c>
      <c r="I145" s="221"/>
      <c r="J145" s="216"/>
      <c r="K145" s="216"/>
      <c r="L145" s="222"/>
      <c r="M145" s="223"/>
      <c r="N145" s="224"/>
      <c r="O145" s="224"/>
      <c r="P145" s="224"/>
      <c r="Q145" s="224"/>
      <c r="R145" s="224"/>
      <c r="S145" s="224"/>
      <c r="T145" s="225"/>
      <c r="AT145" s="226" t="s">
        <v>128</v>
      </c>
      <c r="AU145" s="226" t="s">
        <v>79</v>
      </c>
      <c r="AV145" s="11" t="s">
        <v>79</v>
      </c>
      <c r="AW145" s="11" t="s">
        <v>31</v>
      </c>
      <c r="AX145" s="11" t="s">
        <v>77</v>
      </c>
      <c r="AY145" s="226" t="s">
        <v>118</v>
      </c>
    </row>
    <row r="146" s="10" customFormat="1" ht="22.8" customHeight="1">
      <c r="B146" s="187"/>
      <c r="C146" s="188"/>
      <c r="D146" s="189" t="s">
        <v>68</v>
      </c>
      <c r="E146" s="201" t="s">
        <v>117</v>
      </c>
      <c r="F146" s="201" t="s">
        <v>266</v>
      </c>
      <c r="G146" s="188"/>
      <c r="H146" s="188"/>
      <c r="I146" s="191"/>
      <c r="J146" s="202">
        <f>BK146</f>
        <v>0</v>
      </c>
      <c r="K146" s="188"/>
      <c r="L146" s="193"/>
      <c r="M146" s="194"/>
      <c r="N146" s="195"/>
      <c r="O146" s="195"/>
      <c r="P146" s="196">
        <f>SUM(P147:P217)</f>
        <v>0</v>
      </c>
      <c r="Q146" s="195"/>
      <c r="R146" s="196">
        <f>SUM(R147:R217)</f>
        <v>2343.3532410000007</v>
      </c>
      <c r="S146" s="195"/>
      <c r="T146" s="197">
        <f>SUM(T147:T217)</f>
        <v>0</v>
      </c>
      <c r="AR146" s="198" t="s">
        <v>77</v>
      </c>
      <c r="AT146" s="199" t="s">
        <v>68</v>
      </c>
      <c r="AU146" s="199" t="s">
        <v>77</v>
      </c>
      <c r="AY146" s="198" t="s">
        <v>118</v>
      </c>
      <c r="BK146" s="200">
        <f>SUM(BK147:BK217)</f>
        <v>0</v>
      </c>
    </row>
    <row r="147" s="1" customFormat="1" ht="16.5" customHeight="1">
      <c r="B147" s="37"/>
      <c r="C147" s="203" t="s">
        <v>188</v>
      </c>
      <c r="D147" s="203" t="s">
        <v>121</v>
      </c>
      <c r="E147" s="204" t="s">
        <v>267</v>
      </c>
      <c r="F147" s="205" t="s">
        <v>268</v>
      </c>
      <c r="G147" s="206" t="s">
        <v>206</v>
      </c>
      <c r="H147" s="207">
        <v>2380.4000000000001</v>
      </c>
      <c r="I147" s="208"/>
      <c r="J147" s="209">
        <f>ROUND(I147*H147,2)</f>
        <v>0</v>
      </c>
      <c r="K147" s="205" t="s">
        <v>125</v>
      </c>
      <c r="L147" s="42"/>
      <c r="M147" s="210" t="s">
        <v>19</v>
      </c>
      <c r="N147" s="211" t="s">
        <v>40</v>
      </c>
      <c r="O147" s="78"/>
      <c r="P147" s="212">
        <f>O147*H147</f>
        <v>0</v>
      </c>
      <c r="Q147" s="212">
        <v>0.47260000000000002</v>
      </c>
      <c r="R147" s="212">
        <f>Q147*H147</f>
        <v>1124.97704</v>
      </c>
      <c r="S147" s="212">
        <v>0</v>
      </c>
      <c r="T147" s="213">
        <f>S147*H147</f>
        <v>0</v>
      </c>
      <c r="AR147" s="16" t="s">
        <v>140</v>
      </c>
      <c r="AT147" s="16" t="s">
        <v>121</v>
      </c>
      <c r="AU147" s="16" t="s">
        <v>79</v>
      </c>
      <c r="AY147" s="16" t="s">
        <v>118</v>
      </c>
      <c r="BE147" s="214">
        <f>IF(N147="základní",J147,0)</f>
        <v>0</v>
      </c>
      <c r="BF147" s="214">
        <f>IF(N147="snížená",J147,0)</f>
        <v>0</v>
      </c>
      <c r="BG147" s="214">
        <f>IF(N147="zákl. přenesená",J147,0)</f>
        <v>0</v>
      </c>
      <c r="BH147" s="214">
        <f>IF(N147="sníž. přenesená",J147,0)</f>
        <v>0</v>
      </c>
      <c r="BI147" s="214">
        <f>IF(N147="nulová",J147,0)</f>
        <v>0</v>
      </c>
      <c r="BJ147" s="16" t="s">
        <v>77</v>
      </c>
      <c r="BK147" s="214">
        <f>ROUND(I147*H147,2)</f>
        <v>0</v>
      </c>
      <c r="BL147" s="16" t="s">
        <v>140</v>
      </c>
      <c r="BM147" s="16" t="s">
        <v>269</v>
      </c>
    </row>
    <row r="148" s="1" customFormat="1">
      <c r="B148" s="37"/>
      <c r="C148" s="38"/>
      <c r="D148" s="217" t="s">
        <v>134</v>
      </c>
      <c r="E148" s="38"/>
      <c r="F148" s="227" t="s">
        <v>270</v>
      </c>
      <c r="G148" s="38"/>
      <c r="H148" s="38"/>
      <c r="I148" s="129"/>
      <c r="J148" s="38"/>
      <c r="K148" s="38"/>
      <c r="L148" s="42"/>
      <c r="M148" s="228"/>
      <c r="N148" s="78"/>
      <c r="O148" s="78"/>
      <c r="P148" s="78"/>
      <c r="Q148" s="78"/>
      <c r="R148" s="78"/>
      <c r="S148" s="78"/>
      <c r="T148" s="79"/>
      <c r="AT148" s="16" t="s">
        <v>134</v>
      </c>
      <c r="AU148" s="16" t="s">
        <v>79</v>
      </c>
    </row>
    <row r="149" s="11" customFormat="1">
      <c r="B149" s="215"/>
      <c r="C149" s="216"/>
      <c r="D149" s="217" t="s">
        <v>128</v>
      </c>
      <c r="E149" s="218" t="s">
        <v>19</v>
      </c>
      <c r="F149" s="219" t="s">
        <v>217</v>
      </c>
      <c r="G149" s="216"/>
      <c r="H149" s="220">
        <v>129.09999999999999</v>
      </c>
      <c r="I149" s="221"/>
      <c r="J149" s="216"/>
      <c r="K149" s="216"/>
      <c r="L149" s="222"/>
      <c r="M149" s="223"/>
      <c r="N149" s="224"/>
      <c r="O149" s="224"/>
      <c r="P149" s="224"/>
      <c r="Q149" s="224"/>
      <c r="R149" s="224"/>
      <c r="S149" s="224"/>
      <c r="T149" s="225"/>
      <c r="AT149" s="226" t="s">
        <v>128</v>
      </c>
      <c r="AU149" s="226" t="s">
        <v>79</v>
      </c>
      <c r="AV149" s="11" t="s">
        <v>79</v>
      </c>
      <c r="AW149" s="11" t="s">
        <v>31</v>
      </c>
      <c r="AX149" s="11" t="s">
        <v>69</v>
      </c>
      <c r="AY149" s="226" t="s">
        <v>118</v>
      </c>
    </row>
    <row r="150" s="11" customFormat="1">
      <c r="B150" s="215"/>
      <c r="C150" s="216"/>
      <c r="D150" s="217" t="s">
        <v>128</v>
      </c>
      <c r="E150" s="218" t="s">
        <v>19</v>
      </c>
      <c r="F150" s="219" t="s">
        <v>219</v>
      </c>
      <c r="G150" s="216"/>
      <c r="H150" s="220">
        <v>2251.3000000000002</v>
      </c>
      <c r="I150" s="221"/>
      <c r="J150" s="216"/>
      <c r="K150" s="216"/>
      <c r="L150" s="222"/>
      <c r="M150" s="223"/>
      <c r="N150" s="224"/>
      <c r="O150" s="224"/>
      <c r="P150" s="224"/>
      <c r="Q150" s="224"/>
      <c r="R150" s="224"/>
      <c r="S150" s="224"/>
      <c r="T150" s="225"/>
      <c r="AT150" s="226" t="s">
        <v>128</v>
      </c>
      <c r="AU150" s="226" t="s">
        <v>79</v>
      </c>
      <c r="AV150" s="11" t="s">
        <v>79</v>
      </c>
      <c r="AW150" s="11" t="s">
        <v>31</v>
      </c>
      <c r="AX150" s="11" t="s">
        <v>69</v>
      </c>
      <c r="AY150" s="226" t="s">
        <v>118</v>
      </c>
    </row>
    <row r="151" s="12" customFormat="1">
      <c r="B151" s="232"/>
      <c r="C151" s="233"/>
      <c r="D151" s="217" t="s">
        <v>128</v>
      </c>
      <c r="E151" s="234" t="s">
        <v>19</v>
      </c>
      <c r="F151" s="235" t="s">
        <v>213</v>
      </c>
      <c r="G151" s="233"/>
      <c r="H151" s="236">
        <v>2380.4000000000001</v>
      </c>
      <c r="I151" s="237"/>
      <c r="J151" s="233"/>
      <c r="K151" s="233"/>
      <c r="L151" s="238"/>
      <c r="M151" s="239"/>
      <c r="N151" s="240"/>
      <c r="O151" s="240"/>
      <c r="P151" s="240"/>
      <c r="Q151" s="240"/>
      <c r="R151" s="240"/>
      <c r="S151" s="240"/>
      <c r="T151" s="241"/>
      <c r="AT151" s="242" t="s">
        <v>128</v>
      </c>
      <c r="AU151" s="242" t="s">
        <v>79</v>
      </c>
      <c r="AV151" s="12" t="s">
        <v>140</v>
      </c>
      <c r="AW151" s="12" t="s">
        <v>31</v>
      </c>
      <c r="AX151" s="12" t="s">
        <v>77</v>
      </c>
      <c r="AY151" s="242" t="s">
        <v>118</v>
      </c>
    </row>
    <row r="152" s="1" customFormat="1" ht="22.5" customHeight="1">
      <c r="B152" s="37"/>
      <c r="C152" s="203" t="s">
        <v>271</v>
      </c>
      <c r="D152" s="203" t="s">
        <v>121</v>
      </c>
      <c r="E152" s="204" t="s">
        <v>272</v>
      </c>
      <c r="F152" s="205" t="s">
        <v>273</v>
      </c>
      <c r="G152" s="206" t="s">
        <v>206</v>
      </c>
      <c r="H152" s="207">
        <v>2380.4000000000001</v>
      </c>
      <c r="I152" s="208"/>
      <c r="J152" s="209">
        <f>ROUND(I152*H152,2)</f>
        <v>0</v>
      </c>
      <c r="K152" s="205" t="s">
        <v>125</v>
      </c>
      <c r="L152" s="42"/>
      <c r="M152" s="210" t="s">
        <v>19</v>
      </c>
      <c r="N152" s="211" t="s">
        <v>40</v>
      </c>
      <c r="O152" s="78"/>
      <c r="P152" s="212">
        <f>O152*H152</f>
        <v>0</v>
      </c>
      <c r="Q152" s="212">
        <v>0.30154999999999998</v>
      </c>
      <c r="R152" s="212">
        <f>Q152*H152</f>
        <v>717.80962</v>
      </c>
      <c r="S152" s="212">
        <v>0</v>
      </c>
      <c r="T152" s="213">
        <f>S152*H152</f>
        <v>0</v>
      </c>
      <c r="AR152" s="16" t="s">
        <v>140</v>
      </c>
      <c r="AT152" s="16" t="s">
        <v>121</v>
      </c>
      <c r="AU152" s="16" t="s">
        <v>79</v>
      </c>
      <c r="AY152" s="16" t="s">
        <v>118</v>
      </c>
      <c r="BE152" s="214">
        <f>IF(N152="základní",J152,0)</f>
        <v>0</v>
      </c>
      <c r="BF152" s="214">
        <f>IF(N152="snížená",J152,0)</f>
        <v>0</v>
      </c>
      <c r="BG152" s="214">
        <f>IF(N152="zákl. přenesená",J152,0)</f>
        <v>0</v>
      </c>
      <c r="BH152" s="214">
        <f>IF(N152="sníž. přenesená",J152,0)</f>
        <v>0</v>
      </c>
      <c r="BI152" s="214">
        <f>IF(N152="nulová",J152,0)</f>
        <v>0</v>
      </c>
      <c r="BJ152" s="16" t="s">
        <v>77</v>
      </c>
      <c r="BK152" s="214">
        <f>ROUND(I152*H152,2)</f>
        <v>0</v>
      </c>
      <c r="BL152" s="16" t="s">
        <v>140</v>
      </c>
      <c r="BM152" s="16" t="s">
        <v>274</v>
      </c>
    </row>
    <row r="153" s="1" customFormat="1">
      <c r="B153" s="37"/>
      <c r="C153" s="38"/>
      <c r="D153" s="217" t="s">
        <v>208</v>
      </c>
      <c r="E153" s="38"/>
      <c r="F153" s="227" t="s">
        <v>275</v>
      </c>
      <c r="G153" s="38"/>
      <c r="H153" s="38"/>
      <c r="I153" s="129"/>
      <c r="J153" s="38"/>
      <c r="K153" s="38"/>
      <c r="L153" s="42"/>
      <c r="M153" s="228"/>
      <c r="N153" s="78"/>
      <c r="O153" s="78"/>
      <c r="P153" s="78"/>
      <c r="Q153" s="78"/>
      <c r="R153" s="78"/>
      <c r="S153" s="78"/>
      <c r="T153" s="79"/>
      <c r="AT153" s="16" t="s">
        <v>208</v>
      </c>
      <c r="AU153" s="16" t="s">
        <v>79</v>
      </c>
    </row>
    <row r="154" s="11" customFormat="1">
      <c r="B154" s="215"/>
      <c r="C154" s="216"/>
      <c r="D154" s="217" t="s">
        <v>128</v>
      </c>
      <c r="E154" s="218" t="s">
        <v>19</v>
      </c>
      <c r="F154" s="219" t="s">
        <v>217</v>
      </c>
      <c r="G154" s="216"/>
      <c r="H154" s="220">
        <v>129.09999999999999</v>
      </c>
      <c r="I154" s="221"/>
      <c r="J154" s="216"/>
      <c r="K154" s="216"/>
      <c r="L154" s="222"/>
      <c r="M154" s="223"/>
      <c r="N154" s="224"/>
      <c r="O154" s="224"/>
      <c r="P154" s="224"/>
      <c r="Q154" s="224"/>
      <c r="R154" s="224"/>
      <c r="S154" s="224"/>
      <c r="T154" s="225"/>
      <c r="AT154" s="226" t="s">
        <v>128</v>
      </c>
      <c r="AU154" s="226" t="s">
        <v>79</v>
      </c>
      <c r="AV154" s="11" t="s">
        <v>79</v>
      </c>
      <c r="AW154" s="11" t="s">
        <v>31</v>
      </c>
      <c r="AX154" s="11" t="s">
        <v>69</v>
      </c>
      <c r="AY154" s="226" t="s">
        <v>118</v>
      </c>
    </row>
    <row r="155" s="11" customFormat="1">
      <c r="B155" s="215"/>
      <c r="C155" s="216"/>
      <c r="D155" s="217" t="s">
        <v>128</v>
      </c>
      <c r="E155" s="218" t="s">
        <v>19</v>
      </c>
      <c r="F155" s="219" t="s">
        <v>219</v>
      </c>
      <c r="G155" s="216"/>
      <c r="H155" s="220">
        <v>2251.3000000000002</v>
      </c>
      <c r="I155" s="221"/>
      <c r="J155" s="216"/>
      <c r="K155" s="216"/>
      <c r="L155" s="222"/>
      <c r="M155" s="223"/>
      <c r="N155" s="224"/>
      <c r="O155" s="224"/>
      <c r="P155" s="224"/>
      <c r="Q155" s="224"/>
      <c r="R155" s="224"/>
      <c r="S155" s="224"/>
      <c r="T155" s="225"/>
      <c r="AT155" s="226" t="s">
        <v>128</v>
      </c>
      <c r="AU155" s="226" t="s">
        <v>79</v>
      </c>
      <c r="AV155" s="11" t="s">
        <v>79</v>
      </c>
      <c r="AW155" s="11" t="s">
        <v>31</v>
      </c>
      <c r="AX155" s="11" t="s">
        <v>69</v>
      </c>
      <c r="AY155" s="226" t="s">
        <v>118</v>
      </c>
    </row>
    <row r="156" s="12" customFormat="1">
      <c r="B156" s="232"/>
      <c r="C156" s="233"/>
      <c r="D156" s="217" t="s">
        <v>128</v>
      </c>
      <c r="E156" s="234" t="s">
        <v>19</v>
      </c>
      <c r="F156" s="235" t="s">
        <v>213</v>
      </c>
      <c r="G156" s="233"/>
      <c r="H156" s="236">
        <v>2380.4000000000001</v>
      </c>
      <c r="I156" s="237"/>
      <c r="J156" s="233"/>
      <c r="K156" s="233"/>
      <c r="L156" s="238"/>
      <c r="M156" s="239"/>
      <c r="N156" s="240"/>
      <c r="O156" s="240"/>
      <c r="P156" s="240"/>
      <c r="Q156" s="240"/>
      <c r="R156" s="240"/>
      <c r="S156" s="240"/>
      <c r="T156" s="241"/>
      <c r="AT156" s="242" t="s">
        <v>128</v>
      </c>
      <c r="AU156" s="242" t="s">
        <v>79</v>
      </c>
      <c r="AV156" s="12" t="s">
        <v>140</v>
      </c>
      <c r="AW156" s="12" t="s">
        <v>31</v>
      </c>
      <c r="AX156" s="12" t="s">
        <v>77</v>
      </c>
      <c r="AY156" s="242" t="s">
        <v>118</v>
      </c>
    </row>
    <row r="157" s="1" customFormat="1" ht="16.5" customHeight="1">
      <c r="B157" s="37"/>
      <c r="C157" s="203" t="s">
        <v>8</v>
      </c>
      <c r="D157" s="203" t="s">
        <v>121</v>
      </c>
      <c r="E157" s="204" t="s">
        <v>276</v>
      </c>
      <c r="F157" s="205" t="s">
        <v>277</v>
      </c>
      <c r="G157" s="206" t="s">
        <v>206</v>
      </c>
      <c r="H157" s="207">
        <v>2380.4000000000001</v>
      </c>
      <c r="I157" s="208"/>
      <c r="J157" s="209">
        <f>ROUND(I157*H157,2)</f>
        <v>0</v>
      </c>
      <c r="K157" s="205" t="s">
        <v>125</v>
      </c>
      <c r="L157" s="42"/>
      <c r="M157" s="210" t="s">
        <v>19</v>
      </c>
      <c r="N157" s="211" t="s">
        <v>40</v>
      </c>
      <c r="O157" s="78"/>
      <c r="P157" s="212">
        <f>O157*H157</f>
        <v>0</v>
      </c>
      <c r="Q157" s="212">
        <v>0.00034000000000000002</v>
      </c>
      <c r="R157" s="212">
        <f>Q157*H157</f>
        <v>0.80933600000000006</v>
      </c>
      <c r="S157" s="212">
        <v>0</v>
      </c>
      <c r="T157" s="213">
        <f>S157*H157</f>
        <v>0</v>
      </c>
      <c r="AR157" s="16" t="s">
        <v>140</v>
      </c>
      <c r="AT157" s="16" t="s">
        <v>121</v>
      </c>
      <c r="AU157" s="16" t="s">
        <v>79</v>
      </c>
      <c r="AY157" s="16" t="s">
        <v>118</v>
      </c>
      <c r="BE157" s="214">
        <f>IF(N157="základní",J157,0)</f>
        <v>0</v>
      </c>
      <c r="BF157" s="214">
        <f>IF(N157="snížená",J157,0)</f>
        <v>0</v>
      </c>
      <c r="BG157" s="214">
        <f>IF(N157="zákl. přenesená",J157,0)</f>
        <v>0</v>
      </c>
      <c r="BH157" s="214">
        <f>IF(N157="sníž. přenesená",J157,0)</f>
        <v>0</v>
      </c>
      <c r="BI157" s="214">
        <f>IF(N157="nulová",J157,0)</f>
        <v>0</v>
      </c>
      <c r="BJ157" s="16" t="s">
        <v>77</v>
      </c>
      <c r="BK157" s="214">
        <f>ROUND(I157*H157,2)</f>
        <v>0</v>
      </c>
      <c r="BL157" s="16" t="s">
        <v>140</v>
      </c>
      <c r="BM157" s="16" t="s">
        <v>278</v>
      </c>
    </row>
    <row r="158" s="1" customFormat="1">
      <c r="B158" s="37"/>
      <c r="C158" s="38"/>
      <c r="D158" s="217" t="s">
        <v>208</v>
      </c>
      <c r="E158" s="38"/>
      <c r="F158" s="227" t="s">
        <v>279</v>
      </c>
      <c r="G158" s="38"/>
      <c r="H158" s="38"/>
      <c r="I158" s="129"/>
      <c r="J158" s="38"/>
      <c r="K158" s="38"/>
      <c r="L158" s="42"/>
      <c r="M158" s="228"/>
      <c r="N158" s="78"/>
      <c r="O158" s="78"/>
      <c r="P158" s="78"/>
      <c r="Q158" s="78"/>
      <c r="R158" s="78"/>
      <c r="S158" s="78"/>
      <c r="T158" s="79"/>
      <c r="AT158" s="16" t="s">
        <v>208</v>
      </c>
      <c r="AU158" s="16" t="s">
        <v>79</v>
      </c>
    </row>
    <row r="159" s="11" customFormat="1">
      <c r="B159" s="215"/>
      <c r="C159" s="216"/>
      <c r="D159" s="217" t="s">
        <v>128</v>
      </c>
      <c r="E159" s="218" t="s">
        <v>19</v>
      </c>
      <c r="F159" s="219" t="s">
        <v>217</v>
      </c>
      <c r="G159" s="216"/>
      <c r="H159" s="220">
        <v>129.09999999999999</v>
      </c>
      <c r="I159" s="221"/>
      <c r="J159" s="216"/>
      <c r="K159" s="216"/>
      <c r="L159" s="222"/>
      <c r="M159" s="223"/>
      <c r="N159" s="224"/>
      <c r="O159" s="224"/>
      <c r="P159" s="224"/>
      <c r="Q159" s="224"/>
      <c r="R159" s="224"/>
      <c r="S159" s="224"/>
      <c r="T159" s="225"/>
      <c r="AT159" s="226" t="s">
        <v>128</v>
      </c>
      <c r="AU159" s="226" t="s">
        <v>79</v>
      </c>
      <c r="AV159" s="11" t="s">
        <v>79</v>
      </c>
      <c r="AW159" s="11" t="s">
        <v>31</v>
      </c>
      <c r="AX159" s="11" t="s">
        <v>69</v>
      </c>
      <c r="AY159" s="226" t="s">
        <v>118</v>
      </c>
    </row>
    <row r="160" s="11" customFormat="1">
      <c r="B160" s="215"/>
      <c r="C160" s="216"/>
      <c r="D160" s="217" t="s">
        <v>128</v>
      </c>
      <c r="E160" s="218" t="s">
        <v>19</v>
      </c>
      <c r="F160" s="219" t="s">
        <v>219</v>
      </c>
      <c r="G160" s="216"/>
      <c r="H160" s="220">
        <v>2251.3000000000002</v>
      </c>
      <c r="I160" s="221"/>
      <c r="J160" s="216"/>
      <c r="K160" s="216"/>
      <c r="L160" s="222"/>
      <c r="M160" s="223"/>
      <c r="N160" s="224"/>
      <c r="O160" s="224"/>
      <c r="P160" s="224"/>
      <c r="Q160" s="224"/>
      <c r="R160" s="224"/>
      <c r="S160" s="224"/>
      <c r="T160" s="225"/>
      <c r="AT160" s="226" t="s">
        <v>128</v>
      </c>
      <c r="AU160" s="226" t="s">
        <v>79</v>
      </c>
      <c r="AV160" s="11" t="s">
        <v>79</v>
      </c>
      <c r="AW160" s="11" t="s">
        <v>31</v>
      </c>
      <c r="AX160" s="11" t="s">
        <v>69</v>
      </c>
      <c r="AY160" s="226" t="s">
        <v>118</v>
      </c>
    </row>
    <row r="161" s="12" customFormat="1">
      <c r="B161" s="232"/>
      <c r="C161" s="233"/>
      <c r="D161" s="217" t="s">
        <v>128</v>
      </c>
      <c r="E161" s="234" t="s">
        <v>19</v>
      </c>
      <c r="F161" s="235" t="s">
        <v>213</v>
      </c>
      <c r="G161" s="233"/>
      <c r="H161" s="236">
        <v>2380.4000000000001</v>
      </c>
      <c r="I161" s="237"/>
      <c r="J161" s="233"/>
      <c r="K161" s="233"/>
      <c r="L161" s="238"/>
      <c r="M161" s="239"/>
      <c r="N161" s="240"/>
      <c r="O161" s="240"/>
      <c r="P161" s="240"/>
      <c r="Q161" s="240"/>
      <c r="R161" s="240"/>
      <c r="S161" s="240"/>
      <c r="T161" s="241"/>
      <c r="AT161" s="242" t="s">
        <v>128</v>
      </c>
      <c r="AU161" s="242" t="s">
        <v>79</v>
      </c>
      <c r="AV161" s="12" t="s">
        <v>140</v>
      </c>
      <c r="AW161" s="12" t="s">
        <v>31</v>
      </c>
      <c r="AX161" s="12" t="s">
        <v>77</v>
      </c>
      <c r="AY161" s="242" t="s">
        <v>118</v>
      </c>
    </row>
    <row r="162" s="1" customFormat="1" ht="22.5" customHeight="1">
      <c r="B162" s="37"/>
      <c r="C162" s="203" t="s">
        <v>280</v>
      </c>
      <c r="D162" s="203" t="s">
        <v>121</v>
      </c>
      <c r="E162" s="204" t="s">
        <v>281</v>
      </c>
      <c r="F162" s="205" t="s">
        <v>282</v>
      </c>
      <c r="G162" s="206" t="s">
        <v>206</v>
      </c>
      <c r="H162" s="207">
        <v>2691.395</v>
      </c>
      <c r="I162" s="208"/>
      <c r="J162" s="209">
        <f>ROUND(I162*H162,2)</f>
        <v>0</v>
      </c>
      <c r="K162" s="205" t="s">
        <v>125</v>
      </c>
      <c r="L162" s="42"/>
      <c r="M162" s="210" t="s">
        <v>19</v>
      </c>
      <c r="N162" s="211" t="s">
        <v>40</v>
      </c>
      <c r="O162" s="78"/>
      <c r="P162" s="212">
        <f>O162*H162</f>
        <v>0</v>
      </c>
      <c r="Q162" s="212">
        <v>0</v>
      </c>
      <c r="R162" s="212">
        <f>Q162*H162</f>
        <v>0</v>
      </c>
      <c r="S162" s="212">
        <v>0</v>
      </c>
      <c r="T162" s="213">
        <f>S162*H162</f>
        <v>0</v>
      </c>
      <c r="AR162" s="16" t="s">
        <v>140</v>
      </c>
      <c r="AT162" s="16" t="s">
        <v>121</v>
      </c>
      <c r="AU162" s="16" t="s">
        <v>79</v>
      </c>
      <c r="AY162" s="16" t="s">
        <v>118</v>
      </c>
      <c r="BE162" s="214">
        <f>IF(N162="základní",J162,0)</f>
        <v>0</v>
      </c>
      <c r="BF162" s="214">
        <f>IF(N162="snížená",J162,0)</f>
        <v>0</v>
      </c>
      <c r="BG162" s="214">
        <f>IF(N162="zákl. přenesená",J162,0)</f>
        <v>0</v>
      </c>
      <c r="BH162" s="214">
        <f>IF(N162="sníž. přenesená",J162,0)</f>
        <v>0</v>
      </c>
      <c r="BI162" s="214">
        <f>IF(N162="nulová",J162,0)</f>
        <v>0</v>
      </c>
      <c r="BJ162" s="16" t="s">
        <v>77</v>
      </c>
      <c r="BK162" s="214">
        <f>ROUND(I162*H162,2)</f>
        <v>0</v>
      </c>
      <c r="BL162" s="16" t="s">
        <v>140</v>
      </c>
      <c r="BM162" s="16" t="s">
        <v>283</v>
      </c>
    </row>
    <row r="163" s="11" customFormat="1">
      <c r="B163" s="215"/>
      <c r="C163" s="216"/>
      <c r="D163" s="217" t="s">
        <v>128</v>
      </c>
      <c r="E163" s="218" t="s">
        <v>19</v>
      </c>
      <c r="F163" s="219" t="s">
        <v>217</v>
      </c>
      <c r="G163" s="216"/>
      <c r="H163" s="220">
        <v>129.09999999999999</v>
      </c>
      <c r="I163" s="221"/>
      <c r="J163" s="216"/>
      <c r="K163" s="216"/>
      <c r="L163" s="222"/>
      <c r="M163" s="223"/>
      <c r="N163" s="224"/>
      <c r="O163" s="224"/>
      <c r="P163" s="224"/>
      <c r="Q163" s="224"/>
      <c r="R163" s="224"/>
      <c r="S163" s="224"/>
      <c r="T163" s="225"/>
      <c r="AT163" s="226" t="s">
        <v>128</v>
      </c>
      <c r="AU163" s="226" t="s">
        <v>79</v>
      </c>
      <c r="AV163" s="11" t="s">
        <v>79</v>
      </c>
      <c r="AW163" s="11" t="s">
        <v>31</v>
      </c>
      <c r="AX163" s="11" t="s">
        <v>69</v>
      </c>
      <c r="AY163" s="226" t="s">
        <v>118</v>
      </c>
    </row>
    <row r="164" s="11" customFormat="1">
      <c r="B164" s="215"/>
      <c r="C164" s="216"/>
      <c r="D164" s="217" t="s">
        <v>128</v>
      </c>
      <c r="E164" s="218" t="s">
        <v>19</v>
      </c>
      <c r="F164" s="219" t="s">
        <v>218</v>
      </c>
      <c r="G164" s="216"/>
      <c r="H164" s="220">
        <v>310.995</v>
      </c>
      <c r="I164" s="221"/>
      <c r="J164" s="216"/>
      <c r="K164" s="216"/>
      <c r="L164" s="222"/>
      <c r="M164" s="223"/>
      <c r="N164" s="224"/>
      <c r="O164" s="224"/>
      <c r="P164" s="224"/>
      <c r="Q164" s="224"/>
      <c r="R164" s="224"/>
      <c r="S164" s="224"/>
      <c r="T164" s="225"/>
      <c r="AT164" s="226" t="s">
        <v>128</v>
      </c>
      <c r="AU164" s="226" t="s">
        <v>79</v>
      </c>
      <c r="AV164" s="11" t="s">
        <v>79</v>
      </c>
      <c r="AW164" s="11" t="s">
        <v>31</v>
      </c>
      <c r="AX164" s="11" t="s">
        <v>69</v>
      </c>
      <c r="AY164" s="226" t="s">
        <v>118</v>
      </c>
    </row>
    <row r="165" s="11" customFormat="1">
      <c r="B165" s="215"/>
      <c r="C165" s="216"/>
      <c r="D165" s="217" t="s">
        <v>128</v>
      </c>
      <c r="E165" s="218" t="s">
        <v>19</v>
      </c>
      <c r="F165" s="219" t="s">
        <v>219</v>
      </c>
      <c r="G165" s="216"/>
      <c r="H165" s="220">
        <v>2251.3000000000002</v>
      </c>
      <c r="I165" s="221"/>
      <c r="J165" s="216"/>
      <c r="K165" s="216"/>
      <c r="L165" s="222"/>
      <c r="M165" s="223"/>
      <c r="N165" s="224"/>
      <c r="O165" s="224"/>
      <c r="P165" s="224"/>
      <c r="Q165" s="224"/>
      <c r="R165" s="224"/>
      <c r="S165" s="224"/>
      <c r="T165" s="225"/>
      <c r="AT165" s="226" t="s">
        <v>128</v>
      </c>
      <c r="AU165" s="226" t="s">
        <v>79</v>
      </c>
      <c r="AV165" s="11" t="s">
        <v>79</v>
      </c>
      <c r="AW165" s="11" t="s">
        <v>31</v>
      </c>
      <c r="AX165" s="11" t="s">
        <v>69</v>
      </c>
      <c r="AY165" s="226" t="s">
        <v>118</v>
      </c>
    </row>
    <row r="166" s="12" customFormat="1">
      <c r="B166" s="232"/>
      <c r="C166" s="233"/>
      <c r="D166" s="217" t="s">
        <v>128</v>
      </c>
      <c r="E166" s="234" t="s">
        <v>19</v>
      </c>
      <c r="F166" s="235" t="s">
        <v>213</v>
      </c>
      <c r="G166" s="233"/>
      <c r="H166" s="236">
        <v>2691.3950000000004</v>
      </c>
      <c r="I166" s="237"/>
      <c r="J166" s="233"/>
      <c r="K166" s="233"/>
      <c r="L166" s="238"/>
      <c r="M166" s="239"/>
      <c r="N166" s="240"/>
      <c r="O166" s="240"/>
      <c r="P166" s="240"/>
      <c r="Q166" s="240"/>
      <c r="R166" s="240"/>
      <c r="S166" s="240"/>
      <c r="T166" s="241"/>
      <c r="AT166" s="242" t="s">
        <v>128</v>
      </c>
      <c r="AU166" s="242" t="s">
        <v>79</v>
      </c>
      <c r="AV166" s="12" t="s">
        <v>140</v>
      </c>
      <c r="AW166" s="12" t="s">
        <v>31</v>
      </c>
      <c r="AX166" s="12" t="s">
        <v>77</v>
      </c>
      <c r="AY166" s="242" t="s">
        <v>118</v>
      </c>
    </row>
    <row r="167" s="1" customFormat="1" ht="16.5" customHeight="1">
      <c r="B167" s="37"/>
      <c r="C167" s="203" t="s">
        <v>284</v>
      </c>
      <c r="D167" s="203" t="s">
        <v>121</v>
      </c>
      <c r="E167" s="204" t="s">
        <v>285</v>
      </c>
      <c r="F167" s="205" t="s">
        <v>286</v>
      </c>
      <c r="G167" s="206" t="s">
        <v>206</v>
      </c>
      <c r="H167" s="207">
        <v>3071.5</v>
      </c>
      <c r="I167" s="208"/>
      <c r="J167" s="209">
        <f>ROUND(I167*H167,2)</f>
        <v>0</v>
      </c>
      <c r="K167" s="205" t="s">
        <v>125</v>
      </c>
      <c r="L167" s="42"/>
      <c r="M167" s="210" t="s">
        <v>19</v>
      </c>
      <c r="N167" s="211" t="s">
        <v>40</v>
      </c>
      <c r="O167" s="78"/>
      <c r="P167" s="212">
        <f>O167*H167</f>
        <v>0</v>
      </c>
      <c r="Q167" s="212">
        <v>0.00051000000000000004</v>
      </c>
      <c r="R167" s="212">
        <f>Q167*H167</f>
        <v>1.5664650000000002</v>
      </c>
      <c r="S167" s="212">
        <v>0</v>
      </c>
      <c r="T167" s="213">
        <f>S167*H167</f>
        <v>0</v>
      </c>
      <c r="AR167" s="16" t="s">
        <v>140</v>
      </c>
      <c r="AT167" s="16" t="s">
        <v>121</v>
      </c>
      <c r="AU167" s="16" t="s">
        <v>79</v>
      </c>
      <c r="AY167" s="16" t="s">
        <v>118</v>
      </c>
      <c r="BE167" s="214">
        <f>IF(N167="základní",J167,0)</f>
        <v>0</v>
      </c>
      <c r="BF167" s="214">
        <f>IF(N167="snížená",J167,0)</f>
        <v>0</v>
      </c>
      <c r="BG167" s="214">
        <f>IF(N167="zákl. přenesená",J167,0)</f>
        <v>0</v>
      </c>
      <c r="BH167" s="214">
        <f>IF(N167="sníž. přenesená",J167,0)</f>
        <v>0</v>
      </c>
      <c r="BI167" s="214">
        <f>IF(N167="nulová",J167,0)</f>
        <v>0</v>
      </c>
      <c r="BJ167" s="16" t="s">
        <v>77</v>
      </c>
      <c r="BK167" s="214">
        <f>ROUND(I167*H167,2)</f>
        <v>0</v>
      </c>
      <c r="BL167" s="16" t="s">
        <v>140</v>
      </c>
      <c r="BM167" s="16" t="s">
        <v>287</v>
      </c>
    </row>
    <row r="168" s="11" customFormat="1">
      <c r="B168" s="215"/>
      <c r="C168" s="216"/>
      <c r="D168" s="217" t="s">
        <v>128</v>
      </c>
      <c r="E168" s="218" t="s">
        <v>19</v>
      </c>
      <c r="F168" s="219" t="s">
        <v>217</v>
      </c>
      <c r="G168" s="216"/>
      <c r="H168" s="220">
        <v>129.09999999999999</v>
      </c>
      <c r="I168" s="221"/>
      <c r="J168" s="216"/>
      <c r="K168" s="216"/>
      <c r="L168" s="222"/>
      <c r="M168" s="223"/>
      <c r="N168" s="224"/>
      <c r="O168" s="224"/>
      <c r="P168" s="224"/>
      <c r="Q168" s="224"/>
      <c r="R168" s="224"/>
      <c r="S168" s="224"/>
      <c r="T168" s="225"/>
      <c r="AT168" s="226" t="s">
        <v>128</v>
      </c>
      <c r="AU168" s="226" t="s">
        <v>79</v>
      </c>
      <c r="AV168" s="11" t="s">
        <v>79</v>
      </c>
      <c r="AW168" s="11" t="s">
        <v>31</v>
      </c>
      <c r="AX168" s="11" t="s">
        <v>69</v>
      </c>
      <c r="AY168" s="226" t="s">
        <v>118</v>
      </c>
    </row>
    <row r="169" s="11" customFormat="1">
      <c r="B169" s="215"/>
      <c r="C169" s="216"/>
      <c r="D169" s="217" t="s">
        <v>128</v>
      </c>
      <c r="E169" s="218" t="s">
        <v>19</v>
      </c>
      <c r="F169" s="219" t="s">
        <v>211</v>
      </c>
      <c r="G169" s="216"/>
      <c r="H169" s="220">
        <v>691.10000000000002</v>
      </c>
      <c r="I169" s="221"/>
      <c r="J169" s="216"/>
      <c r="K169" s="216"/>
      <c r="L169" s="222"/>
      <c r="M169" s="223"/>
      <c r="N169" s="224"/>
      <c r="O169" s="224"/>
      <c r="P169" s="224"/>
      <c r="Q169" s="224"/>
      <c r="R169" s="224"/>
      <c r="S169" s="224"/>
      <c r="T169" s="225"/>
      <c r="AT169" s="226" t="s">
        <v>128</v>
      </c>
      <c r="AU169" s="226" t="s">
        <v>79</v>
      </c>
      <c r="AV169" s="11" t="s">
        <v>79</v>
      </c>
      <c r="AW169" s="11" t="s">
        <v>31</v>
      </c>
      <c r="AX169" s="11" t="s">
        <v>69</v>
      </c>
      <c r="AY169" s="226" t="s">
        <v>118</v>
      </c>
    </row>
    <row r="170" s="11" customFormat="1">
      <c r="B170" s="215"/>
      <c r="C170" s="216"/>
      <c r="D170" s="217" t="s">
        <v>128</v>
      </c>
      <c r="E170" s="218" t="s">
        <v>19</v>
      </c>
      <c r="F170" s="219" t="s">
        <v>219</v>
      </c>
      <c r="G170" s="216"/>
      <c r="H170" s="220">
        <v>2251.3000000000002</v>
      </c>
      <c r="I170" s="221"/>
      <c r="J170" s="216"/>
      <c r="K170" s="216"/>
      <c r="L170" s="222"/>
      <c r="M170" s="223"/>
      <c r="N170" s="224"/>
      <c r="O170" s="224"/>
      <c r="P170" s="224"/>
      <c r="Q170" s="224"/>
      <c r="R170" s="224"/>
      <c r="S170" s="224"/>
      <c r="T170" s="225"/>
      <c r="AT170" s="226" t="s">
        <v>128</v>
      </c>
      <c r="AU170" s="226" t="s">
        <v>79</v>
      </c>
      <c r="AV170" s="11" t="s">
        <v>79</v>
      </c>
      <c r="AW170" s="11" t="s">
        <v>31</v>
      </c>
      <c r="AX170" s="11" t="s">
        <v>69</v>
      </c>
      <c r="AY170" s="226" t="s">
        <v>118</v>
      </c>
    </row>
    <row r="171" s="12" customFormat="1">
      <c r="B171" s="232"/>
      <c r="C171" s="233"/>
      <c r="D171" s="217" t="s">
        <v>128</v>
      </c>
      <c r="E171" s="234" t="s">
        <v>19</v>
      </c>
      <c r="F171" s="235" t="s">
        <v>213</v>
      </c>
      <c r="G171" s="233"/>
      <c r="H171" s="236">
        <v>3071.5</v>
      </c>
      <c r="I171" s="237"/>
      <c r="J171" s="233"/>
      <c r="K171" s="233"/>
      <c r="L171" s="238"/>
      <c r="M171" s="239"/>
      <c r="N171" s="240"/>
      <c r="O171" s="240"/>
      <c r="P171" s="240"/>
      <c r="Q171" s="240"/>
      <c r="R171" s="240"/>
      <c r="S171" s="240"/>
      <c r="T171" s="241"/>
      <c r="AT171" s="242" t="s">
        <v>128</v>
      </c>
      <c r="AU171" s="242" t="s">
        <v>79</v>
      </c>
      <c r="AV171" s="12" t="s">
        <v>140</v>
      </c>
      <c r="AW171" s="12" t="s">
        <v>31</v>
      </c>
      <c r="AX171" s="12" t="s">
        <v>77</v>
      </c>
      <c r="AY171" s="242" t="s">
        <v>118</v>
      </c>
    </row>
    <row r="172" s="1" customFormat="1" ht="22.5" customHeight="1">
      <c r="B172" s="37"/>
      <c r="C172" s="203" t="s">
        <v>288</v>
      </c>
      <c r="D172" s="203" t="s">
        <v>121</v>
      </c>
      <c r="E172" s="204" t="s">
        <v>289</v>
      </c>
      <c r="F172" s="205" t="s">
        <v>290</v>
      </c>
      <c r="G172" s="206" t="s">
        <v>206</v>
      </c>
      <c r="H172" s="207">
        <v>3071.5</v>
      </c>
      <c r="I172" s="208"/>
      <c r="J172" s="209">
        <f>ROUND(I172*H172,2)</f>
        <v>0</v>
      </c>
      <c r="K172" s="205" t="s">
        <v>125</v>
      </c>
      <c r="L172" s="42"/>
      <c r="M172" s="210" t="s">
        <v>19</v>
      </c>
      <c r="N172" s="211" t="s">
        <v>40</v>
      </c>
      <c r="O172" s="78"/>
      <c r="P172" s="212">
        <f>O172*H172</f>
        <v>0</v>
      </c>
      <c r="Q172" s="212">
        <v>0</v>
      </c>
      <c r="R172" s="212">
        <f>Q172*H172</f>
        <v>0</v>
      </c>
      <c r="S172" s="212">
        <v>0</v>
      </c>
      <c r="T172" s="213">
        <f>S172*H172</f>
        <v>0</v>
      </c>
      <c r="AR172" s="16" t="s">
        <v>140</v>
      </c>
      <c r="AT172" s="16" t="s">
        <v>121</v>
      </c>
      <c r="AU172" s="16" t="s">
        <v>79</v>
      </c>
      <c r="AY172" s="16" t="s">
        <v>118</v>
      </c>
      <c r="BE172" s="214">
        <f>IF(N172="základní",J172,0)</f>
        <v>0</v>
      </c>
      <c r="BF172" s="214">
        <f>IF(N172="snížená",J172,0)</f>
        <v>0</v>
      </c>
      <c r="BG172" s="214">
        <f>IF(N172="zákl. přenesená",J172,0)</f>
        <v>0</v>
      </c>
      <c r="BH172" s="214">
        <f>IF(N172="sníž. přenesená",J172,0)</f>
        <v>0</v>
      </c>
      <c r="BI172" s="214">
        <f>IF(N172="nulová",J172,0)</f>
        <v>0</v>
      </c>
      <c r="BJ172" s="16" t="s">
        <v>77</v>
      </c>
      <c r="BK172" s="214">
        <f>ROUND(I172*H172,2)</f>
        <v>0</v>
      </c>
      <c r="BL172" s="16" t="s">
        <v>140</v>
      </c>
      <c r="BM172" s="16" t="s">
        <v>291</v>
      </c>
    </row>
    <row r="173" s="11" customFormat="1">
      <c r="B173" s="215"/>
      <c r="C173" s="216"/>
      <c r="D173" s="217" t="s">
        <v>128</v>
      </c>
      <c r="E173" s="218" t="s">
        <v>19</v>
      </c>
      <c r="F173" s="219" t="s">
        <v>217</v>
      </c>
      <c r="G173" s="216"/>
      <c r="H173" s="220">
        <v>129.09999999999999</v>
      </c>
      <c r="I173" s="221"/>
      <c r="J173" s="216"/>
      <c r="K173" s="216"/>
      <c r="L173" s="222"/>
      <c r="M173" s="223"/>
      <c r="N173" s="224"/>
      <c r="O173" s="224"/>
      <c r="P173" s="224"/>
      <c r="Q173" s="224"/>
      <c r="R173" s="224"/>
      <c r="S173" s="224"/>
      <c r="T173" s="225"/>
      <c r="AT173" s="226" t="s">
        <v>128</v>
      </c>
      <c r="AU173" s="226" t="s">
        <v>79</v>
      </c>
      <c r="AV173" s="11" t="s">
        <v>79</v>
      </c>
      <c r="AW173" s="11" t="s">
        <v>31</v>
      </c>
      <c r="AX173" s="11" t="s">
        <v>69</v>
      </c>
      <c r="AY173" s="226" t="s">
        <v>118</v>
      </c>
    </row>
    <row r="174" s="11" customFormat="1">
      <c r="B174" s="215"/>
      <c r="C174" s="216"/>
      <c r="D174" s="217" t="s">
        <v>128</v>
      </c>
      <c r="E174" s="218" t="s">
        <v>19</v>
      </c>
      <c r="F174" s="219" t="s">
        <v>211</v>
      </c>
      <c r="G174" s="216"/>
      <c r="H174" s="220">
        <v>691.10000000000002</v>
      </c>
      <c r="I174" s="221"/>
      <c r="J174" s="216"/>
      <c r="K174" s="216"/>
      <c r="L174" s="222"/>
      <c r="M174" s="223"/>
      <c r="N174" s="224"/>
      <c r="O174" s="224"/>
      <c r="P174" s="224"/>
      <c r="Q174" s="224"/>
      <c r="R174" s="224"/>
      <c r="S174" s="224"/>
      <c r="T174" s="225"/>
      <c r="AT174" s="226" t="s">
        <v>128</v>
      </c>
      <c r="AU174" s="226" t="s">
        <v>79</v>
      </c>
      <c r="AV174" s="11" t="s">
        <v>79</v>
      </c>
      <c r="AW174" s="11" t="s">
        <v>31</v>
      </c>
      <c r="AX174" s="11" t="s">
        <v>69</v>
      </c>
      <c r="AY174" s="226" t="s">
        <v>118</v>
      </c>
    </row>
    <row r="175" s="11" customFormat="1">
      <c r="B175" s="215"/>
      <c r="C175" s="216"/>
      <c r="D175" s="217" t="s">
        <v>128</v>
      </c>
      <c r="E175" s="218" t="s">
        <v>19</v>
      </c>
      <c r="F175" s="219" t="s">
        <v>219</v>
      </c>
      <c r="G175" s="216"/>
      <c r="H175" s="220">
        <v>2251.3000000000002</v>
      </c>
      <c r="I175" s="221"/>
      <c r="J175" s="216"/>
      <c r="K175" s="216"/>
      <c r="L175" s="222"/>
      <c r="M175" s="223"/>
      <c r="N175" s="224"/>
      <c r="O175" s="224"/>
      <c r="P175" s="224"/>
      <c r="Q175" s="224"/>
      <c r="R175" s="224"/>
      <c r="S175" s="224"/>
      <c r="T175" s="225"/>
      <c r="AT175" s="226" t="s">
        <v>128</v>
      </c>
      <c r="AU175" s="226" t="s">
        <v>79</v>
      </c>
      <c r="AV175" s="11" t="s">
        <v>79</v>
      </c>
      <c r="AW175" s="11" t="s">
        <v>31</v>
      </c>
      <c r="AX175" s="11" t="s">
        <v>69</v>
      </c>
      <c r="AY175" s="226" t="s">
        <v>118</v>
      </c>
    </row>
    <row r="176" s="12" customFormat="1">
      <c r="B176" s="232"/>
      <c r="C176" s="233"/>
      <c r="D176" s="217" t="s">
        <v>128</v>
      </c>
      <c r="E176" s="234" t="s">
        <v>19</v>
      </c>
      <c r="F176" s="235" t="s">
        <v>213</v>
      </c>
      <c r="G176" s="233"/>
      <c r="H176" s="236">
        <v>3071.5</v>
      </c>
      <c r="I176" s="237"/>
      <c r="J176" s="233"/>
      <c r="K176" s="233"/>
      <c r="L176" s="238"/>
      <c r="M176" s="239"/>
      <c r="N176" s="240"/>
      <c r="O176" s="240"/>
      <c r="P176" s="240"/>
      <c r="Q176" s="240"/>
      <c r="R176" s="240"/>
      <c r="S176" s="240"/>
      <c r="T176" s="241"/>
      <c r="AT176" s="242" t="s">
        <v>128</v>
      </c>
      <c r="AU176" s="242" t="s">
        <v>79</v>
      </c>
      <c r="AV176" s="12" t="s">
        <v>140</v>
      </c>
      <c r="AW176" s="12" t="s">
        <v>31</v>
      </c>
      <c r="AX176" s="12" t="s">
        <v>77</v>
      </c>
      <c r="AY176" s="242" t="s">
        <v>118</v>
      </c>
    </row>
    <row r="177" s="1" customFormat="1" ht="16.5" customHeight="1">
      <c r="B177" s="37"/>
      <c r="C177" s="203" t="s">
        <v>292</v>
      </c>
      <c r="D177" s="203" t="s">
        <v>121</v>
      </c>
      <c r="E177" s="204" t="s">
        <v>293</v>
      </c>
      <c r="F177" s="205" t="s">
        <v>294</v>
      </c>
      <c r="G177" s="206" t="s">
        <v>206</v>
      </c>
      <c r="H177" s="207">
        <v>3071.5</v>
      </c>
      <c r="I177" s="208"/>
      <c r="J177" s="209">
        <f>ROUND(I177*H177,2)</f>
        <v>0</v>
      </c>
      <c r="K177" s="205" t="s">
        <v>125</v>
      </c>
      <c r="L177" s="42"/>
      <c r="M177" s="210" t="s">
        <v>19</v>
      </c>
      <c r="N177" s="211" t="s">
        <v>40</v>
      </c>
      <c r="O177" s="78"/>
      <c r="P177" s="212">
        <f>O177*H177</f>
        <v>0</v>
      </c>
      <c r="Q177" s="212">
        <v>0.00040999999999999999</v>
      </c>
      <c r="R177" s="212">
        <f>Q177*H177</f>
        <v>1.259315</v>
      </c>
      <c r="S177" s="212">
        <v>0</v>
      </c>
      <c r="T177" s="213">
        <f>S177*H177</f>
        <v>0</v>
      </c>
      <c r="AR177" s="16" t="s">
        <v>140</v>
      </c>
      <c r="AT177" s="16" t="s">
        <v>121</v>
      </c>
      <c r="AU177" s="16" t="s">
        <v>79</v>
      </c>
      <c r="AY177" s="16" t="s">
        <v>118</v>
      </c>
      <c r="BE177" s="214">
        <f>IF(N177="základní",J177,0)</f>
        <v>0</v>
      </c>
      <c r="BF177" s="214">
        <f>IF(N177="snížená",J177,0)</f>
        <v>0</v>
      </c>
      <c r="BG177" s="214">
        <f>IF(N177="zákl. přenesená",J177,0)</f>
        <v>0</v>
      </c>
      <c r="BH177" s="214">
        <f>IF(N177="sníž. přenesená",J177,0)</f>
        <v>0</v>
      </c>
      <c r="BI177" s="214">
        <f>IF(N177="nulová",J177,0)</f>
        <v>0</v>
      </c>
      <c r="BJ177" s="16" t="s">
        <v>77</v>
      </c>
      <c r="BK177" s="214">
        <f>ROUND(I177*H177,2)</f>
        <v>0</v>
      </c>
      <c r="BL177" s="16" t="s">
        <v>140</v>
      </c>
      <c r="BM177" s="16" t="s">
        <v>295</v>
      </c>
    </row>
    <row r="178" s="11" customFormat="1">
      <c r="B178" s="215"/>
      <c r="C178" s="216"/>
      <c r="D178" s="217" t="s">
        <v>128</v>
      </c>
      <c r="E178" s="218" t="s">
        <v>19</v>
      </c>
      <c r="F178" s="219" t="s">
        <v>217</v>
      </c>
      <c r="G178" s="216"/>
      <c r="H178" s="220">
        <v>129.09999999999999</v>
      </c>
      <c r="I178" s="221"/>
      <c r="J178" s="216"/>
      <c r="K178" s="216"/>
      <c r="L178" s="222"/>
      <c r="M178" s="223"/>
      <c r="N178" s="224"/>
      <c r="O178" s="224"/>
      <c r="P178" s="224"/>
      <c r="Q178" s="224"/>
      <c r="R178" s="224"/>
      <c r="S178" s="224"/>
      <c r="T178" s="225"/>
      <c r="AT178" s="226" t="s">
        <v>128</v>
      </c>
      <c r="AU178" s="226" t="s">
        <v>79</v>
      </c>
      <c r="AV178" s="11" t="s">
        <v>79</v>
      </c>
      <c r="AW178" s="11" t="s">
        <v>31</v>
      </c>
      <c r="AX178" s="11" t="s">
        <v>69</v>
      </c>
      <c r="AY178" s="226" t="s">
        <v>118</v>
      </c>
    </row>
    <row r="179" s="11" customFormat="1">
      <c r="B179" s="215"/>
      <c r="C179" s="216"/>
      <c r="D179" s="217" t="s">
        <v>128</v>
      </c>
      <c r="E179" s="218" t="s">
        <v>19</v>
      </c>
      <c r="F179" s="219" t="s">
        <v>211</v>
      </c>
      <c r="G179" s="216"/>
      <c r="H179" s="220">
        <v>691.10000000000002</v>
      </c>
      <c r="I179" s="221"/>
      <c r="J179" s="216"/>
      <c r="K179" s="216"/>
      <c r="L179" s="222"/>
      <c r="M179" s="223"/>
      <c r="N179" s="224"/>
      <c r="O179" s="224"/>
      <c r="P179" s="224"/>
      <c r="Q179" s="224"/>
      <c r="R179" s="224"/>
      <c r="S179" s="224"/>
      <c r="T179" s="225"/>
      <c r="AT179" s="226" t="s">
        <v>128</v>
      </c>
      <c r="AU179" s="226" t="s">
        <v>79</v>
      </c>
      <c r="AV179" s="11" t="s">
        <v>79</v>
      </c>
      <c r="AW179" s="11" t="s">
        <v>31</v>
      </c>
      <c r="AX179" s="11" t="s">
        <v>69</v>
      </c>
      <c r="AY179" s="226" t="s">
        <v>118</v>
      </c>
    </row>
    <row r="180" s="11" customFormat="1">
      <c r="B180" s="215"/>
      <c r="C180" s="216"/>
      <c r="D180" s="217" t="s">
        <v>128</v>
      </c>
      <c r="E180" s="218" t="s">
        <v>19</v>
      </c>
      <c r="F180" s="219" t="s">
        <v>219</v>
      </c>
      <c r="G180" s="216"/>
      <c r="H180" s="220">
        <v>2251.3000000000002</v>
      </c>
      <c r="I180" s="221"/>
      <c r="J180" s="216"/>
      <c r="K180" s="216"/>
      <c r="L180" s="222"/>
      <c r="M180" s="223"/>
      <c r="N180" s="224"/>
      <c r="O180" s="224"/>
      <c r="P180" s="224"/>
      <c r="Q180" s="224"/>
      <c r="R180" s="224"/>
      <c r="S180" s="224"/>
      <c r="T180" s="225"/>
      <c r="AT180" s="226" t="s">
        <v>128</v>
      </c>
      <c r="AU180" s="226" t="s">
        <v>79</v>
      </c>
      <c r="AV180" s="11" t="s">
        <v>79</v>
      </c>
      <c r="AW180" s="11" t="s">
        <v>31</v>
      </c>
      <c r="AX180" s="11" t="s">
        <v>69</v>
      </c>
      <c r="AY180" s="226" t="s">
        <v>118</v>
      </c>
    </row>
    <row r="181" s="12" customFormat="1">
      <c r="B181" s="232"/>
      <c r="C181" s="233"/>
      <c r="D181" s="217" t="s">
        <v>128</v>
      </c>
      <c r="E181" s="234" t="s">
        <v>19</v>
      </c>
      <c r="F181" s="235" t="s">
        <v>213</v>
      </c>
      <c r="G181" s="233"/>
      <c r="H181" s="236">
        <v>3071.5</v>
      </c>
      <c r="I181" s="237"/>
      <c r="J181" s="233"/>
      <c r="K181" s="233"/>
      <c r="L181" s="238"/>
      <c r="M181" s="239"/>
      <c r="N181" s="240"/>
      <c r="O181" s="240"/>
      <c r="P181" s="240"/>
      <c r="Q181" s="240"/>
      <c r="R181" s="240"/>
      <c r="S181" s="240"/>
      <c r="T181" s="241"/>
      <c r="AT181" s="242" t="s">
        <v>128</v>
      </c>
      <c r="AU181" s="242" t="s">
        <v>79</v>
      </c>
      <c r="AV181" s="12" t="s">
        <v>140</v>
      </c>
      <c r="AW181" s="12" t="s">
        <v>31</v>
      </c>
      <c r="AX181" s="12" t="s">
        <v>77</v>
      </c>
      <c r="AY181" s="242" t="s">
        <v>118</v>
      </c>
    </row>
    <row r="182" s="1" customFormat="1" ht="22.5" customHeight="1">
      <c r="B182" s="37"/>
      <c r="C182" s="203" t="s">
        <v>296</v>
      </c>
      <c r="D182" s="203" t="s">
        <v>121</v>
      </c>
      <c r="E182" s="204" t="s">
        <v>297</v>
      </c>
      <c r="F182" s="205" t="s">
        <v>298</v>
      </c>
      <c r="G182" s="206" t="s">
        <v>206</v>
      </c>
      <c r="H182" s="207">
        <v>3071.5</v>
      </c>
      <c r="I182" s="208"/>
      <c r="J182" s="209">
        <f>ROUND(I182*H182,2)</f>
        <v>0</v>
      </c>
      <c r="K182" s="205" t="s">
        <v>125</v>
      </c>
      <c r="L182" s="42"/>
      <c r="M182" s="210" t="s">
        <v>19</v>
      </c>
      <c r="N182" s="211" t="s">
        <v>40</v>
      </c>
      <c r="O182" s="78"/>
      <c r="P182" s="212">
        <f>O182*H182</f>
        <v>0</v>
      </c>
      <c r="Q182" s="212">
        <v>0</v>
      </c>
      <c r="R182" s="212">
        <f>Q182*H182</f>
        <v>0</v>
      </c>
      <c r="S182" s="212">
        <v>0</v>
      </c>
      <c r="T182" s="213">
        <f>S182*H182</f>
        <v>0</v>
      </c>
      <c r="AR182" s="16" t="s">
        <v>140</v>
      </c>
      <c r="AT182" s="16" t="s">
        <v>121</v>
      </c>
      <c r="AU182" s="16" t="s">
        <v>79</v>
      </c>
      <c r="AY182" s="16" t="s">
        <v>118</v>
      </c>
      <c r="BE182" s="214">
        <f>IF(N182="základní",J182,0)</f>
        <v>0</v>
      </c>
      <c r="BF182" s="214">
        <f>IF(N182="snížená",J182,0)</f>
        <v>0</v>
      </c>
      <c r="BG182" s="214">
        <f>IF(N182="zákl. přenesená",J182,0)</f>
        <v>0</v>
      </c>
      <c r="BH182" s="214">
        <f>IF(N182="sníž. přenesená",J182,0)</f>
        <v>0</v>
      </c>
      <c r="BI182" s="214">
        <f>IF(N182="nulová",J182,0)</f>
        <v>0</v>
      </c>
      <c r="BJ182" s="16" t="s">
        <v>77</v>
      </c>
      <c r="BK182" s="214">
        <f>ROUND(I182*H182,2)</f>
        <v>0</v>
      </c>
      <c r="BL182" s="16" t="s">
        <v>140</v>
      </c>
      <c r="BM182" s="16" t="s">
        <v>299</v>
      </c>
    </row>
    <row r="183" s="11" customFormat="1">
      <c r="B183" s="215"/>
      <c r="C183" s="216"/>
      <c r="D183" s="217" t="s">
        <v>128</v>
      </c>
      <c r="E183" s="218" t="s">
        <v>19</v>
      </c>
      <c r="F183" s="219" t="s">
        <v>217</v>
      </c>
      <c r="G183" s="216"/>
      <c r="H183" s="220">
        <v>129.09999999999999</v>
      </c>
      <c r="I183" s="221"/>
      <c r="J183" s="216"/>
      <c r="K183" s="216"/>
      <c r="L183" s="222"/>
      <c r="M183" s="223"/>
      <c r="N183" s="224"/>
      <c r="O183" s="224"/>
      <c r="P183" s="224"/>
      <c r="Q183" s="224"/>
      <c r="R183" s="224"/>
      <c r="S183" s="224"/>
      <c r="T183" s="225"/>
      <c r="AT183" s="226" t="s">
        <v>128</v>
      </c>
      <c r="AU183" s="226" t="s">
        <v>79</v>
      </c>
      <c r="AV183" s="11" t="s">
        <v>79</v>
      </c>
      <c r="AW183" s="11" t="s">
        <v>31</v>
      </c>
      <c r="AX183" s="11" t="s">
        <v>69</v>
      </c>
      <c r="AY183" s="226" t="s">
        <v>118</v>
      </c>
    </row>
    <row r="184" s="11" customFormat="1">
      <c r="B184" s="215"/>
      <c r="C184" s="216"/>
      <c r="D184" s="217" t="s">
        <v>128</v>
      </c>
      <c r="E184" s="218" t="s">
        <v>19</v>
      </c>
      <c r="F184" s="219" t="s">
        <v>211</v>
      </c>
      <c r="G184" s="216"/>
      <c r="H184" s="220">
        <v>691.10000000000002</v>
      </c>
      <c r="I184" s="221"/>
      <c r="J184" s="216"/>
      <c r="K184" s="216"/>
      <c r="L184" s="222"/>
      <c r="M184" s="223"/>
      <c r="N184" s="224"/>
      <c r="O184" s="224"/>
      <c r="P184" s="224"/>
      <c r="Q184" s="224"/>
      <c r="R184" s="224"/>
      <c r="S184" s="224"/>
      <c r="T184" s="225"/>
      <c r="AT184" s="226" t="s">
        <v>128</v>
      </c>
      <c r="AU184" s="226" t="s">
        <v>79</v>
      </c>
      <c r="AV184" s="11" t="s">
        <v>79</v>
      </c>
      <c r="AW184" s="11" t="s">
        <v>31</v>
      </c>
      <c r="AX184" s="11" t="s">
        <v>69</v>
      </c>
      <c r="AY184" s="226" t="s">
        <v>118</v>
      </c>
    </row>
    <row r="185" s="11" customFormat="1">
      <c r="B185" s="215"/>
      <c r="C185" s="216"/>
      <c r="D185" s="217" t="s">
        <v>128</v>
      </c>
      <c r="E185" s="218" t="s">
        <v>19</v>
      </c>
      <c r="F185" s="219" t="s">
        <v>219</v>
      </c>
      <c r="G185" s="216"/>
      <c r="H185" s="220">
        <v>2251.3000000000002</v>
      </c>
      <c r="I185" s="221"/>
      <c r="J185" s="216"/>
      <c r="K185" s="216"/>
      <c r="L185" s="222"/>
      <c r="M185" s="223"/>
      <c r="N185" s="224"/>
      <c r="O185" s="224"/>
      <c r="P185" s="224"/>
      <c r="Q185" s="224"/>
      <c r="R185" s="224"/>
      <c r="S185" s="224"/>
      <c r="T185" s="225"/>
      <c r="AT185" s="226" t="s">
        <v>128</v>
      </c>
      <c r="AU185" s="226" t="s">
        <v>79</v>
      </c>
      <c r="AV185" s="11" t="s">
        <v>79</v>
      </c>
      <c r="AW185" s="11" t="s">
        <v>31</v>
      </c>
      <c r="AX185" s="11" t="s">
        <v>69</v>
      </c>
      <c r="AY185" s="226" t="s">
        <v>118</v>
      </c>
    </row>
    <row r="186" s="12" customFormat="1">
      <c r="B186" s="232"/>
      <c r="C186" s="233"/>
      <c r="D186" s="217" t="s">
        <v>128</v>
      </c>
      <c r="E186" s="234" t="s">
        <v>19</v>
      </c>
      <c r="F186" s="235" t="s">
        <v>213</v>
      </c>
      <c r="G186" s="233"/>
      <c r="H186" s="236">
        <v>3071.5</v>
      </c>
      <c r="I186" s="237"/>
      <c r="J186" s="233"/>
      <c r="K186" s="233"/>
      <c r="L186" s="238"/>
      <c r="M186" s="239"/>
      <c r="N186" s="240"/>
      <c r="O186" s="240"/>
      <c r="P186" s="240"/>
      <c r="Q186" s="240"/>
      <c r="R186" s="240"/>
      <c r="S186" s="240"/>
      <c r="T186" s="241"/>
      <c r="AT186" s="242" t="s">
        <v>128</v>
      </c>
      <c r="AU186" s="242" t="s">
        <v>79</v>
      </c>
      <c r="AV186" s="12" t="s">
        <v>140</v>
      </c>
      <c r="AW186" s="12" t="s">
        <v>31</v>
      </c>
      <c r="AX186" s="12" t="s">
        <v>77</v>
      </c>
      <c r="AY186" s="242" t="s">
        <v>118</v>
      </c>
    </row>
    <row r="187" s="1" customFormat="1" ht="16.5" customHeight="1">
      <c r="B187" s="37"/>
      <c r="C187" s="203" t="s">
        <v>7</v>
      </c>
      <c r="D187" s="203" t="s">
        <v>121</v>
      </c>
      <c r="E187" s="204" t="s">
        <v>300</v>
      </c>
      <c r="F187" s="205" t="s">
        <v>301</v>
      </c>
      <c r="G187" s="206" t="s">
        <v>206</v>
      </c>
      <c r="H187" s="207">
        <v>720</v>
      </c>
      <c r="I187" s="208"/>
      <c r="J187" s="209">
        <f>ROUND(I187*H187,2)</f>
        <v>0</v>
      </c>
      <c r="K187" s="205" t="s">
        <v>125</v>
      </c>
      <c r="L187" s="42"/>
      <c r="M187" s="210" t="s">
        <v>19</v>
      </c>
      <c r="N187" s="211" t="s">
        <v>40</v>
      </c>
      <c r="O187" s="78"/>
      <c r="P187" s="212">
        <f>O187*H187</f>
        <v>0</v>
      </c>
      <c r="Q187" s="212">
        <v>0.27994000000000002</v>
      </c>
      <c r="R187" s="212">
        <f>Q187*H187</f>
        <v>201.55680000000001</v>
      </c>
      <c r="S187" s="212">
        <v>0</v>
      </c>
      <c r="T187" s="213">
        <f>S187*H187</f>
        <v>0</v>
      </c>
      <c r="AR187" s="16" t="s">
        <v>140</v>
      </c>
      <c r="AT187" s="16" t="s">
        <v>121</v>
      </c>
      <c r="AU187" s="16" t="s">
        <v>79</v>
      </c>
      <c r="AY187" s="16" t="s">
        <v>118</v>
      </c>
      <c r="BE187" s="214">
        <f>IF(N187="základní",J187,0)</f>
        <v>0</v>
      </c>
      <c r="BF187" s="214">
        <f>IF(N187="snížená",J187,0)</f>
        <v>0</v>
      </c>
      <c r="BG187" s="214">
        <f>IF(N187="zákl. přenesená",J187,0)</f>
        <v>0</v>
      </c>
      <c r="BH187" s="214">
        <f>IF(N187="sníž. přenesená",J187,0)</f>
        <v>0</v>
      </c>
      <c r="BI187" s="214">
        <f>IF(N187="nulová",J187,0)</f>
        <v>0</v>
      </c>
      <c r="BJ187" s="16" t="s">
        <v>77</v>
      </c>
      <c r="BK187" s="214">
        <f>ROUND(I187*H187,2)</f>
        <v>0</v>
      </c>
      <c r="BL187" s="16" t="s">
        <v>140</v>
      </c>
      <c r="BM187" s="16" t="s">
        <v>302</v>
      </c>
    </row>
    <row r="188" s="11" customFormat="1">
      <c r="B188" s="215"/>
      <c r="C188" s="216"/>
      <c r="D188" s="217" t="s">
        <v>128</v>
      </c>
      <c r="E188" s="218" t="s">
        <v>19</v>
      </c>
      <c r="F188" s="219" t="s">
        <v>233</v>
      </c>
      <c r="G188" s="216"/>
      <c r="H188" s="220">
        <v>720</v>
      </c>
      <c r="I188" s="221"/>
      <c r="J188" s="216"/>
      <c r="K188" s="216"/>
      <c r="L188" s="222"/>
      <c r="M188" s="223"/>
      <c r="N188" s="224"/>
      <c r="O188" s="224"/>
      <c r="P188" s="224"/>
      <c r="Q188" s="224"/>
      <c r="R188" s="224"/>
      <c r="S188" s="224"/>
      <c r="T188" s="225"/>
      <c r="AT188" s="226" t="s">
        <v>128</v>
      </c>
      <c r="AU188" s="226" t="s">
        <v>79</v>
      </c>
      <c r="AV188" s="11" t="s">
        <v>79</v>
      </c>
      <c r="AW188" s="11" t="s">
        <v>31</v>
      </c>
      <c r="AX188" s="11" t="s">
        <v>77</v>
      </c>
      <c r="AY188" s="226" t="s">
        <v>118</v>
      </c>
    </row>
    <row r="189" s="1" customFormat="1" ht="22.5" customHeight="1">
      <c r="B189" s="37"/>
      <c r="C189" s="203" t="s">
        <v>303</v>
      </c>
      <c r="D189" s="203" t="s">
        <v>121</v>
      </c>
      <c r="E189" s="204" t="s">
        <v>304</v>
      </c>
      <c r="F189" s="205" t="s">
        <v>305</v>
      </c>
      <c r="G189" s="206" t="s">
        <v>206</v>
      </c>
      <c r="H189" s="207">
        <v>720</v>
      </c>
      <c r="I189" s="208"/>
      <c r="J189" s="209">
        <f>ROUND(I189*H189,2)</f>
        <v>0</v>
      </c>
      <c r="K189" s="205" t="s">
        <v>125</v>
      </c>
      <c r="L189" s="42"/>
      <c r="M189" s="210" t="s">
        <v>19</v>
      </c>
      <c r="N189" s="211" t="s">
        <v>40</v>
      </c>
      <c r="O189" s="78"/>
      <c r="P189" s="212">
        <f>O189*H189</f>
        <v>0</v>
      </c>
      <c r="Q189" s="212">
        <v>0.30651</v>
      </c>
      <c r="R189" s="212">
        <f>Q189*H189</f>
        <v>220.68719999999999</v>
      </c>
      <c r="S189" s="212">
        <v>0</v>
      </c>
      <c r="T189" s="213">
        <f>S189*H189</f>
        <v>0</v>
      </c>
      <c r="AR189" s="16" t="s">
        <v>140</v>
      </c>
      <c r="AT189" s="16" t="s">
        <v>121</v>
      </c>
      <c r="AU189" s="16" t="s">
        <v>79</v>
      </c>
      <c r="AY189" s="16" t="s">
        <v>118</v>
      </c>
      <c r="BE189" s="214">
        <f>IF(N189="základní",J189,0)</f>
        <v>0</v>
      </c>
      <c r="BF189" s="214">
        <f>IF(N189="snížená",J189,0)</f>
        <v>0</v>
      </c>
      <c r="BG189" s="214">
        <f>IF(N189="zákl. přenesená",J189,0)</f>
        <v>0</v>
      </c>
      <c r="BH189" s="214">
        <f>IF(N189="sníž. přenesená",J189,0)</f>
        <v>0</v>
      </c>
      <c r="BI189" s="214">
        <f>IF(N189="nulová",J189,0)</f>
        <v>0</v>
      </c>
      <c r="BJ189" s="16" t="s">
        <v>77</v>
      </c>
      <c r="BK189" s="214">
        <f>ROUND(I189*H189,2)</f>
        <v>0</v>
      </c>
      <c r="BL189" s="16" t="s">
        <v>140</v>
      </c>
      <c r="BM189" s="16" t="s">
        <v>306</v>
      </c>
    </row>
    <row r="190" s="1" customFormat="1">
      <c r="B190" s="37"/>
      <c r="C190" s="38"/>
      <c r="D190" s="217" t="s">
        <v>208</v>
      </c>
      <c r="E190" s="38"/>
      <c r="F190" s="227" t="s">
        <v>275</v>
      </c>
      <c r="G190" s="38"/>
      <c r="H190" s="38"/>
      <c r="I190" s="129"/>
      <c r="J190" s="38"/>
      <c r="K190" s="38"/>
      <c r="L190" s="42"/>
      <c r="M190" s="228"/>
      <c r="N190" s="78"/>
      <c r="O190" s="78"/>
      <c r="P190" s="78"/>
      <c r="Q190" s="78"/>
      <c r="R190" s="78"/>
      <c r="S190" s="78"/>
      <c r="T190" s="79"/>
      <c r="AT190" s="16" t="s">
        <v>208</v>
      </c>
      <c r="AU190" s="16" t="s">
        <v>79</v>
      </c>
    </row>
    <row r="191" s="11" customFormat="1">
      <c r="B191" s="215"/>
      <c r="C191" s="216"/>
      <c r="D191" s="217" t="s">
        <v>128</v>
      </c>
      <c r="E191" s="218" t="s">
        <v>19</v>
      </c>
      <c r="F191" s="219" t="s">
        <v>233</v>
      </c>
      <c r="G191" s="216"/>
      <c r="H191" s="220">
        <v>720</v>
      </c>
      <c r="I191" s="221"/>
      <c r="J191" s="216"/>
      <c r="K191" s="216"/>
      <c r="L191" s="222"/>
      <c r="M191" s="223"/>
      <c r="N191" s="224"/>
      <c r="O191" s="224"/>
      <c r="P191" s="224"/>
      <c r="Q191" s="224"/>
      <c r="R191" s="224"/>
      <c r="S191" s="224"/>
      <c r="T191" s="225"/>
      <c r="AT191" s="226" t="s">
        <v>128</v>
      </c>
      <c r="AU191" s="226" t="s">
        <v>79</v>
      </c>
      <c r="AV191" s="11" t="s">
        <v>79</v>
      </c>
      <c r="AW191" s="11" t="s">
        <v>31</v>
      </c>
      <c r="AX191" s="11" t="s">
        <v>77</v>
      </c>
      <c r="AY191" s="226" t="s">
        <v>118</v>
      </c>
    </row>
    <row r="192" s="1" customFormat="1" ht="16.5" customHeight="1">
      <c r="B192" s="37"/>
      <c r="C192" s="203" t="s">
        <v>307</v>
      </c>
      <c r="D192" s="203" t="s">
        <v>121</v>
      </c>
      <c r="E192" s="204" t="s">
        <v>308</v>
      </c>
      <c r="F192" s="205" t="s">
        <v>309</v>
      </c>
      <c r="G192" s="206" t="s">
        <v>206</v>
      </c>
      <c r="H192" s="207">
        <v>720</v>
      </c>
      <c r="I192" s="208"/>
      <c r="J192" s="209">
        <f>ROUND(I192*H192,2)</f>
        <v>0</v>
      </c>
      <c r="K192" s="205" t="s">
        <v>125</v>
      </c>
      <c r="L192" s="42"/>
      <c r="M192" s="210" t="s">
        <v>19</v>
      </c>
      <c r="N192" s="211" t="s">
        <v>40</v>
      </c>
      <c r="O192" s="78"/>
      <c r="P192" s="212">
        <f>O192*H192</f>
        <v>0</v>
      </c>
      <c r="Q192" s="212">
        <v>0.097919999999999993</v>
      </c>
      <c r="R192" s="212">
        <f>Q192*H192</f>
        <v>70.502399999999994</v>
      </c>
      <c r="S192" s="212">
        <v>0</v>
      </c>
      <c r="T192" s="213">
        <f>S192*H192</f>
        <v>0</v>
      </c>
      <c r="AR192" s="16" t="s">
        <v>140</v>
      </c>
      <c r="AT192" s="16" t="s">
        <v>121</v>
      </c>
      <c r="AU192" s="16" t="s">
        <v>79</v>
      </c>
      <c r="AY192" s="16" t="s">
        <v>118</v>
      </c>
      <c r="BE192" s="214">
        <f>IF(N192="základní",J192,0)</f>
        <v>0</v>
      </c>
      <c r="BF192" s="214">
        <f>IF(N192="snížená",J192,0)</f>
        <v>0</v>
      </c>
      <c r="BG192" s="214">
        <f>IF(N192="zákl. přenesená",J192,0)</f>
        <v>0</v>
      </c>
      <c r="BH192" s="214">
        <f>IF(N192="sníž. přenesená",J192,0)</f>
        <v>0</v>
      </c>
      <c r="BI192" s="214">
        <f>IF(N192="nulová",J192,0)</f>
        <v>0</v>
      </c>
      <c r="BJ192" s="16" t="s">
        <v>77</v>
      </c>
      <c r="BK192" s="214">
        <f>ROUND(I192*H192,2)</f>
        <v>0</v>
      </c>
      <c r="BL192" s="16" t="s">
        <v>140</v>
      </c>
      <c r="BM192" s="16" t="s">
        <v>310</v>
      </c>
    </row>
    <row r="193" s="1" customFormat="1">
      <c r="B193" s="37"/>
      <c r="C193" s="38"/>
      <c r="D193" s="217" t="s">
        <v>208</v>
      </c>
      <c r="E193" s="38"/>
      <c r="F193" s="227" t="s">
        <v>311</v>
      </c>
      <c r="G193" s="38"/>
      <c r="H193" s="38"/>
      <c r="I193" s="129"/>
      <c r="J193" s="38"/>
      <c r="K193" s="38"/>
      <c r="L193" s="42"/>
      <c r="M193" s="228"/>
      <c r="N193" s="78"/>
      <c r="O193" s="78"/>
      <c r="P193" s="78"/>
      <c r="Q193" s="78"/>
      <c r="R193" s="78"/>
      <c r="S193" s="78"/>
      <c r="T193" s="79"/>
      <c r="AT193" s="16" t="s">
        <v>208</v>
      </c>
      <c r="AU193" s="16" t="s">
        <v>79</v>
      </c>
    </row>
    <row r="194" s="11" customFormat="1">
      <c r="B194" s="215"/>
      <c r="C194" s="216"/>
      <c r="D194" s="217" t="s">
        <v>128</v>
      </c>
      <c r="E194" s="218" t="s">
        <v>19</v>
      </c>
      <c r="F194" s="219" t="s">
        <v>233</v>
      </c>
      <c r="G194" s="216"/>
      <c r="H194" s="220">
        <v>720</v>
      </c>
      <c r="I194" s="221"/>
      <c r="J194" s="216"/>
      <c r="K194" s="216"/>
      <c r="L194" s="222"/>
      <c r="M194" s="223"/>
      <c r="N194" s="224"/>
      <c r="O194" s="224"/>
      <c r="P194" s="224"/>
      <c r="Q194" s="224"/>
      <c r="R194" s="224"/>
      <c r="S194" s="224"/>
      <c r="T194" s="225"/>
      <c r="AT194" s="226" t="s">
        <v>128</v>
      </c>
      <c r="AU194" s="226" t="s">
        <v>79</v>
      </c>
      <c r="AV194" s="11" t="s">
        <v>79</v>
      </c>
      <c r="AW194" s="11" t="s">
        <v>31</v>
      </c>
      <c r="AX194" s="11" t="s">
        <v>77</v>
      </c>
      <c r="AY194" s="226" t="s">
        <v>118</v>
      </c>
    </row>
    <row r="195" s="1" customFormat="1" ht="22.5" customHeight="1">
      <c r="B195" s="37"/>
      <c r="C195" s="203" t="s">
        <v>312</v>
      </c>
      <c r="D195" s="203" t="s">
        <v>121</v>
      </c>
      <c r="E195" s="204" t="s">
        <v>313</v>
      </c>
      <c r="F195" s="205" t="s">
        <v>314</v>
      </c>
      <c r="G195" s="206" t="s">
        <v>206</v>
      </c>
      <c r="H195" s="207">
        <v>720</v>
      </c>
      <c r="I195" s="208"/>
      <c r="J195" s="209">
        <f>ROUND(I195*H195,2)</f>
        <v>0</v>
      </c>
      <c r="K195" s="205" t="s">
        <v>125</v>
      </c>
      <c r="L195" s="42"/>
      <c r="M195" s="210" t="s">
        <v>19</v>
      </c>
      <c r="N195" s="211" t="s">
        <v>40</v>
      </c>
      <c r="O195" s="78"/>
      <c r="P195" s="212">
        <f>O195*H195</f>
        <v>0</v>
      </c>
      <c r="Q195" s="212">
        <v>0.0044000000000000003</v>
      </c>
      <c r="R195" s="212">
        <f>Q195*H195</f>
        <v>3.1680000000000001</v>
      </c>
      <c r="S195" s="212">
        <v>0</v>
      </c>
      <c r="T195" s="213">
        <f>S195*H195</f>
        <v>0</v>
      </c>
      <c r="AR195" s="16" t="s">
        <v>140</v>
      </c>
      <c r="AT195" s="16" t="s">
        <v>121</v>
      </c>
      <c r="AU195" s="16" t="s">
        <v>79</v>
      </c>
      <c r="AY195" s="16" t="s">
        <v>118</v>
      </c>
      <c r="BE195" s="214">
        <f>IF(N195="základní",J195,0)</f>
        <v>0</v>
      </c>
      <c r="BF195" s="214">
        <f>IF(N195="snížená",J195,0)</f>
        <v>0</v>
      </c>
      <c r="BG195" s="214">
        <f>IF(N195="zákl. přenesená",J195,0)</f>
        <v>0</v>
      </c>
      <c r="BH195" s="214">
        <f>IF(N195="sníž. přenesená",J195,0)</f>
        <v>0</v>
      </c>
      <c r="BI195" s="214">
        <f>IF(N195="nulová",J195,0)</f>
        <v>0</v>
      </c>
      <c r="BJ195" s="16" t="s">
        <v>77</v>
      </c>
      <c r="BK195" s="214">
        <f>ROUND(I195*H195,2)</f>
        <v>0</v>
      </c>
      <c r="BL195" s="16" t="s">
        <v>140</v>
      </c>
      <c r="BM195" s="16" t="s">
        <v>315</v>
      </c>
    </row>
    <row r="196" s="11" customFormat="1">
      <c r="B196" s="215"/>
      <c r="C196" s="216"/>
      <c r="D196" s="217" t="s">
        <v>128</v>
      </c>
      <c r="E196" s="218" t="s">
        <v>19</v>
      </c>
      <c r="F196" s="219" t="s">
        <v>233</v>
      </c>
      <c r="G196" s="216"/>
      <c r="H196" s="220">
        <v>720</v>
      </c>
      <c r="I196" s="221"/>
      <c r="J196" s="216"/>
      <c r="K196" s="216"/>
      <c r="L196" s="222"/>
      <c r="M196" s="223"/>
      <c r="N196" s="224"/>
      <c r="O196" s="224"/>
      <c r="P196" s="224"/>
      <c r="Q196" s="224"/>
      <c r="R196" s="224"/>
      <c r="S196" s="224"/>
      <c r="T196" s="225"/>
      <c r="AT196" s="226" t="s">
        <v>128</v>
      </c>
      <c r="AU196" s="226" t="s">
        <v>79</v>
      </c>
      <c r="AV196" s="11" t="s">
        <v>79</v>
      </c>
      <c r="AW196" s="11" t="s">
        <v>31</v>
      </c>
      <c r="AX196" s="11" t="s">
        <v>77</v>
      </c>
      <c r="AY196" s="226" t="s">
        <v>118</v>
      </c>
    </row>
    <row r="197" s="1" customFormat="1" ht="33.75" customHeight="1">
      <c r="B197" s="37"/>
      <c r="C197" s="203" t="s">
        <v>316</v>
      </c>
      <c r="D197" s="203" t="s">
        <v>121</v>
      </c>
      <c r="E197" s="204" t="s">
        <v>317</v>
      </c>
      <c r="F197" s="205" t="s">
        <v>318</v>
      </c>
      <c r="G197" s="206" t="s">
        <v>206</v>
      </c>
      <c r="H197" s="207">
        <v>2.5</v>
      </c>
      <c r="I197" s="208"/>
      <c r="J197" s="209">
        <f>ROUND(I197*H197,2)</f>
        <v>0</v>
      </c>
      <c r="K197" s="205" t="s">
        <v>125</v>
      </c>
      <c r="L197" s="42"/>
      <c r="M197" s="210" t="s">
        <v>19</v>
      </c>
      <c r="N197" s="211" t="s">
        <v>40</v>
      </c>
      <c r="O197" s="78"/>
      <c r="P197" s="212">
        <f>O197*H197</f>
        <v>0</v>
      </c>
      <c r="Q197" s="212">
        <v>0.084250000000000005</v>
      </c>
      <c r="R197" s="212">
        <f>Q197*H197</f>
        <v>0.21062500000000001</v>
      </c>
      <c r="S197" s="212">
        <v>0</v>
      </c>
      <c r="T197" s="213">
        <f>S197*H197</f>
        <v>0</v>
      </c>
      <c r="AR197" s="16" t="s">
        <v>140</v>
      </c>
      <c r="AT197" s="16" t="s">
        <v>121</v>
      </c>
      <c r="AU197" s="16" t="s">
        <v>79</v>
      </c>
      <c r="AY197" s="16" t="s">
        <v>118</v>
      </c>
      <c r="BE197" s="214">
        <f>IF(N197="základní",J197,0)</f>
        <v>0</v>
      </c>
      <c r="BF197" s="214">
        <f>IF(N197="snížená",J197,0)</f>
        <v>0</v>
      </c>
      <c r="BG197" s="214">
        <f>IF(N197="zákl. přenesená",J197,0)</f>
        <v>0</v>
      </c>
      <c r="BH197" s="214">
        <f>IF(N197="sníž. přenesená",J197,0)</f>
        <v>0</v>
      </c>
      <c r="BI197" s="214">
        <f>IF(N197="nulová",J197,0)</f>
        <v>0</v>
      </c>
      <c r="BJ197" s="16" t="s">
        <v>77</v>
      </c>
      <c r="BK197" s="214">
        <f>ROUND(I197*H197,2)</f>
        <v>0</v>
      </c>
      <c r="BL197" s="16" t="s">
        <v>140</v>
      </c>
      <c r="BM197" s="16" t="s">
        <v>319</v>
      </c>
    </row>
    <row r="198" s="1" customFormat="1">
      <c r="B198" s="37"/>
      <c r="C198" s="38"/>
      <c r="D198" s="217" t="s">
        <v>208</v>
      </c>
      <c r="E198" s="38"/>
      <c r="F198" s="227" t="s">
        <v>320</v>
      </c>
      <c r="G198" s="38"/>
      <c r="H198" s="38"/>
      <c r="I198" s="129"/>
      <c r="J198" s="38"/>
      <c r="K198" s="38"/>
      <c r="L198" s="42"/>
      <c r="M198" s="228"/>
      <c r="N198" s="78"/>
      <c r="O198" s="78"/>
      <c r="P198" s="78"/>
      <c r="Q198" s="78"/>
      <c r="R198" s="78"/>
      <c r="S198" s="78"/>
      <c r="T198" s="79"/>
      <c r="AT198" s="16" t="s">
        <v>208</v>
      </c>
      <c r="AU198" s="16" t="s">
        <v>79</v>
      </c>
    </row>
    <row r="199" s="11" customFormat="1">
      <c r="B199" s="215"/>
      <c r="C199" s="216"/>
      <c r="D199" s="217" t="s">
        <v>128</v>
      </c>
      <c r="E199" s="218" t="s">
        <v>19</v>
      </c>
      <c r="F199" s="219" t="s">
        <v>321</v>
      </c>
      <c r="G199" s="216"/>
      <c r="H199" s="220">
        <v>2.5</v>
      </c>
      <c r="I199" s="221"/>
      <c r="J199" s="216"/>
      <c r="K199" s="216"/>
      <c r="L199" s="222"/>
      <c r="M199" s="223"/>
      <c r="N199" s="224"/>
      <c r="O199" s="224"/>
      <c r="P199" s="224"/>
      <c r="Q199" s="224"/>
      <c r="R199" s="224"/>
      <c r="S199" s="224"/>
      <c r="T199" s="225"/>
      <c r="AT199" s="226" t="s">
        <v>128</v>
      </c>
      <c r="AU199" s="226" t="s">
        <v>79</v>
      </c>
      <c r="AV199" s="11" t="s">
        <v>79</v>
      </c>
      <c r="AW199" s="11" t="s">
        <v>31</v>
      </c>
      <c r="AX199" s="11" t="s">
        <v>77</v>
      </c>
      <c r="AY199" s="226" t="s">
        <v>118</v>
      </c>
    </row>
    <row r="200" s="1" customFormat="1" ht="16.5" customHeight="1">
      <c r="B200" s="37"/>
      <c r="C200" s="243" t="s">
        <v>322</v>
      </c>
      <c r="D200" s="243" t="s">
        <v>262</v>
      </c>
      <c r="E200" s="244" t="s">
        <v>323</v>
      </c>
      <c r="F200" s="245" t="s">
        <v>324</v>
      </c>
      <c r="G200" s="246" t="s">
        <v>206</v>
      </c>
      <c r="H200" s="247">
        <v>2.75</v>
      </c>
      <c r="I200" s="248"/>
      <c r="J200" s="249">
        <f>ROUND(I200*H200,2)</f>
        <v>0</v>
      </c>
      <c r="K200" s="245" t="s">
        <v>125</v>
      </c>
      <c r="L200" s="250"/>
      <c r="M200" s="251" t="s">
        <v>19</v>
      </c>
      <c r="N200" s="252" t="s">
        <v>40</v>
      </c>
      <c r="O200" s="78"/>
      <c r="P200" s="212">
        <f>O200*H200</f>
        <v>0</v>
      </c>
      <c r="Q200" s="212">
        <v>0.13100000000000001</v>
      </c>
      <c r="R200" s="212">
        <f>Q200*H200</f>
        <v>0.36025000000000001</v>
      </c>
      <c r="S200" s="212">
        <v>0</v>
      </c>
      <c r="T200" s="213">
        <f>S200*H200</f>
        <v>0</v>
      </c>
      <c r="AR200" s="16" t="s">
        <v>161</v>
      </c>
      <c r="AT200" s="16" t="s">
        <v>262</v>
      </c>
      <c r="AU200" s="16" t="s">
        <v>79</v>
      </c>
      <c r="AY200" s="16" t="s">
        <v>118</v>
      </c>
      <c r="BE200" s="214">
        <f>IF(N200="základní",J200,0)</f>
        <v>0</v>
      </c>
      <c r="BF200" s="214">
        <f>IF(N200="snížená",J200,0)</f>
        <v>0</v>
      </c>
      <c r="BG200" s="214">
        <f>IF(N200="zákl. přenesená",J200,0)</f>
        <v>0</v>
      </c>
      <c r="BH200" s="214">
        <f>IF(N200="sníž. přenesená",J200,0)</f>
        <v>0</v>
      </c>
      <c r="BI200" s="214">
        <f>IF(N200="nulová",J200,0)</f>
        <v>0</v>
      </c>
      <c r="BJ200" s="16" t="s">
        <v>77</v>
      </c>
      <c r="BK200" s="214">
        <f>ROUND(I200*H200,2)</f>
        <v>0</v>
      </c>
      <c r="BL200" s="16" t="s">
        <v>140</v>
      </c>
      <c r="BM200" s="16" t="s">
        <v>325</v>
      </c>
    </row>
    <row r="201" s="11" customFormat="1">
      <c r="B201" s="215"/>
      <c r="C201" s="216"/>
      <c r="D201" s="217" t="s">
        <v>128</v>
      </c>
      <c r="E201" s="218" t="s">
        <v>19</v>
      </c>
      <c r="F201" s="219" t="s">
        <v>326</v>
      </c>
      <c r="G201" s="216"/>
      <c r="H201" s="220">
        <v>2.75</v>
      </c>
      <c r="I201" s="221"/>
      <c r="J201" s="216"/>
      <c r="K201" s="216"/>
      <c r="L201" s="222"/>
      <c r="M201" s="223"/>
      <c r="N201" s="224"/>
      <c r="O201" s="224"/>
      <c r="P201" s="224"/>
      <c r="Q201" s="224"/>
      <c r="R201" s="224"/>
      <c r="S201" s="224"/>
      <c r="T201" s="225"/>
      <c r="AT201" s="226" t="s">
        <v>128</v>
      </c>
      <c r="AU201" s="226" t="s">
        <v>79</v>
      </c>
      <c r="AV201" s="11" t="s">
        <v>79</v>
      </c>
      <c r="AW201" s="11" t="s">
        <v>31</v>
      </c>
      <c r="AX201" s="11" t="s">
        <v>77</v>
      </c>
      <c r="AY201" s="226" t="s">
        <v>118</v>
      </c>
    </row>
    <row r="202" s="1" customFormat="1" ht="16.5" customHeight="1">
      <c r="B202" s="37"/>
      <c r="C202" s="203" t="s">
        <v>327</v>
      </c>
      <c r="D202" s="203" t="s">
        <v>121</v>
      </c>
      <c r="E202" s="204" t="s">
        <v>328</v>
      </c>
      <c r="F202" s="205" t="s">
        <v>329</v>
      </c>
      <c r="G202" s="206" t="s">
        <v>124</v>
      </c>
      <c r="H202" s="207">
        <v>85</v>
      </c>
      <c r="I202" s="208"/>
      <c r="J202" s="209">
        <f>ROUND(I202*H202,2)</f>
        <v>0</v>
      </c>
      <c r="K202" s="205" t="s">
        <v>125</v>
      </c>
      <c r="L202" s="42"/>
      <c r="M202" s="210" t="s">
        <v>19</v>
      </c>
      <c r="N202" s="211" t="s">
        <v>40</v>
      </c>
      <c r="O202" s="78"/>
      <c r="P202" s="212">
        <f>O202*H202</f>
        <v>0</v>
      </c>
      <c r="Q202" s="212">
        <v>0.00282</v>
      </c>
      <c r="R202" s="212">
        <f>Q202*H202</f>
        <v>0.2397</v>
      </c>
      <c r="S202" s="212">
        <v>0</v>
      </c>
      <c r="T202" s="213">
        <f>S202*H202</f>
        <v>0</v>
      </c>
      <c r="AR202" s="16" t="s">
        <v>140</v>
      </c>
      <c r="AT202" s="16" t="s">
        <v>121</v>
      </c>
      <c r="AU202" s="16" t="s">
        <v>79</v>
      </c>
      <c r="AY202" s="16" t="s">
        <v>118</v>
      </c>
      <c r="BE202" s="214">
        <f>IF(N202="základní",J202,0)</f>
        <v>0</v>
      </c>
      <c r="BF202" s="214">
        <f>IF(N202="snížená",J202,0)</f>
        <v>0</v>
      </c>
      <c r="BG202" s="214">
        <f>IF(N202="zákl. přenesená",J202,0)</f>
        <v>0</v>
      </c>
      <c r="BH202" s="214">
        <f>IF(N202="sníž. přenesená",J202,0)</f>
        <v>0</v>
      </c>
      <c r="BI202" s="214">
        <f>IF(N202="nulová",J202,0)</f>
        <v>0</v>
      </c>
      <c r="BJ202" s="16" t="s">
        <v>77</v>
      </c>
      <c r="BK202" s="214">
        <f>ROUND(I202*H202,2)</f>
        <v>0</v>
      </c>
      <c r="BL202" s="16" t="s">
        <v>140</v>
      </c>
      <c r="BM202" s="16" t="s">
        <v>330</v>
      </c>
    </row>
    <row r="203" s="1" customFormat="1">
      <c r="B203" s="37"/>
      <c r="C203" s="38"/>
      <c r="D203" s="217" t="s">
        <v>208</v>
      </c>
      <c r="E203" s="38"/>
      <c r="F203" s="227" t="s">
        <v>331</v>
      </c>
      <c r="G203" s="38"/>
      <c r="H203" s="38"/>
      <c r="I203" s="129"/>
      <c r="J203" s="38"/>
      <c r="K203" s="38"/>
      <c r="L203" s="42"/>
      <c r="M203" s="228"/>
      <c r="N203" s="78"/>
      <c r="O203" s="78"/>
      <c r="P203" s="78"/>
      <c r="Q203" s="78"/>
      <c r="R203" s="78"/>
      <c r="S203" s="78"/>
      <c r="T203" s="79"/>
      <c r="AT203" s="16" t="s">
        <v>208</v>
      </c>
      <c r="AU203" s="16" t="s">
        <v>79</v>
      </c>
    </row>
    <row r="204" s="11" customFormat="1">
      <c r="B204" s="215"/>
      <c r="C204" s="216"/>
      <c r="D204" s="217" t="s">
        <v>128</v>
      </c>
      <c r="E204" s="218" t="s">
        <v>19</v>
      </c>
      <c r="F204" s="219" t="s">
        <v>332</v>
      </c>
      <c r="G204" s="216"/>
      <c r="H204" s="220">
        <v>85</v>
      </c>
      <c r="I204" s="221"/>
      <c r="J204" s="216"/>
      <c r="K204" s="216"/>
      <c r="L204" s="222"/>
      <c r="M204" s="223"/>
      <c r="N204" s="224"/>
      <c r="O204" s="224"/>
      <c r="P204" s="224"/>
      <c r="Q204" s="224"/>
      <c r="R204" s="224"/>
      <c r="S204" s="224"/>
      <c r="T204" s="225"/>
      <c r="AT204" s="226" t="s">
        <v>128</v>
      </c>
      <c r="AU204" s="226" t="s">
        <v>79</v>
      </c>
      <c r="AV204" s="11" t="s">
        <v>79</v>
      </c>
      <c r="AW204" s="11" t="s">
        <v>31</v>
      </c>
      <c r="AX204" s="11" t="s">
        <v>77</v>
      </c>
      <c r="AY204" s="226" t="s">
        <v>118</v>
      </c>
    </row>
    <row r="205" s="1" customFormat="1" ht="16.5" customHeight="1">
      <c r="B205" s="37"/>
      <c r="C205" s="203" t="s">
        <v>333</v>
      </c>
      <c r="D205" s="203" t="s">
        <v>121</v>
      </c>
      <c r="E205" s="204" t="s">
        <v>334</v>
      </c>
      <c r="F205" s="205" t="s">
        <v>329</v>
      </c>
      <c r="G205" s="206" t="s">
        <v>124</v>
      </c>
      <c r="H205" s="207">
        <v>55</v>
      </c>
      <c r="I205" s="208"/>
      <c r="J205" s="209">
        <f>ROUND(I205*H205,2)</f>
        <v>0</v>
      </c>
      <c r="K205" s="205" t="s">
        <v>125</v>
      </c>
      <c r="L205" s="42"/>
      <c r="M205" s="210" t="s">
        <v>19</v>
      </c>
      <c r="N205" s="211" t="s">
        <v>40</v>
      </c>
      <c r="O205" s="78"/>
      <c r="P205" s="212">
        <f>O205*H205</f>
        <v>0</v>
      </c>
      <c r="Q205" s="212">
        <v>0.00282</v>
      </c>
      <c r="R205" s="212">
        <f>Q205*H205</f>
        <v>0.15509999999999999</v>
      </c>
      <c r="S205" s="212">
        <v>0</v>
      </c>
      <c r="T205" s="213">
        <f>S205*H205</f>
        <v>0</v>
      </c>
      <c r="AR205" s="16" t="s">
        <v>140</v>
      </c>
      <c r="AT205" s="16" t="s">
        <v>121</v>
      </c>
      <c r="AU205" s="16" t="s">
        <v>79</v>
      </c>
      <c r="AY205" s="16" t="s">
        <v>118</v>
      </c>
      <c r="BE205" s="214">
        <f>IF(N205="základní",J205,0)</f>
        <v>0</v>
      </c>
      <c r="BF205" s="214">
        <f>IF(N205="snížená",J205,0)</f>
        <v>0</v>
      </c>
      <c r="BG205" s="214">
        <f>IF(N205="zákl. přenesená",J205,0)</f>
        <v>0</v>
      </c>
      <c r="BH205" s="214">
        <f>IF(N205="sníž. přenesená",J205,0)</f>
        <v>0</v>
      </c>
      <c r="BI205" s="214">
        <f>IF(N205="nulová",J205,0)</f>
        <v>0</v>
      </c>
      <c r="BJ205" s="16" t="s">
        <v>77</v>
      </c>
      <c r="BK205" s="214">
        <f>ROUND(I205*H205,2)</f>
        <v>0</v>
      </c>
      <c r="BL205" s="16" t="s">
        <v>140</v>
      </c>
      <c r="BM205" s="16" t="s">
        <v>335</v>
      </c>
    </row>
    <row r="206" s="1" customFormat="1">
      <c r="B206" s="37"/>
      <c r="C206" s="38"/>
      <c r="D206" s="217" t="s">
        <v>208</v>
      </c>
      <c r="E206" s="38"/>
      <c r="F206" s="227" t="s">
        <v>331</v>
      </c>
      <c r="G206" s="38"/>
      <c r="H206" s="38"/>
      <c r="I206" s="129"/>
      <c r="J206" s="38"/>
      <c r="K206" s="38"/>
      <c r="L206" s="42"/>
      <c r="M206" s="228"/>
      <c r="N206" s="78"/>
      <c r="O206" s="78"/>
      <c r="P206" s="78"/>
      <c r="Q206" s="78"/>
      <c r="R206" s="78"/>
      <c r="S206" s="78"/>
      <c r="T206" s="79"/>
      <c r="AT206" s="16" t="s">
        <v>208</v>
      </c>
      <c r="AU206" s="16" t="s">
        <v>79</v>
      </c>
    </row>
    <row r="207" s="11" customFormat="1">
      <c r="B207" s="215"/>
      <c r="C207" s="216"/>
      <c r="D207" s="217" t="s">
        <v>128</v>
      </c>
      <c r="E207" s="218" t="s">
        <v>19</v>
      </c>
      <c r="F207" s="219" t="s">
        <v>336</v>
      </c>
      <c r="G207" s="216"/>
      <c r="H207" s="220">
        <v>55</v>
      </c>
      <c r="I207" s="221"/>
      <c r="J207" s="216"/>
      <c r="K207" s="216"/>
      <c r="L207" s="222"/>
      <c r="M207" s="223"/>
      <c r="N207" s="224"/>
      <c r="O207" s="224"/>
      <c r="P207" s="224"/>
      <c r="Q207" s="224"/>
      <c r="R207" s="224"/>
      <c r="S207" s="224"/>
      <c r="T207" s="225"/>
      <c r="AT207" s="226" t="s">
        <v>128</v>
      </c>
      <c r="AU207" s="226" t="s">
        <v>79</v>
      </c>
      <c r="AV207" s="11" t="s">
        <v>79</v>
      </c>
      <c r="AW207" s="11" t="s">
        <v>31</v>
      </c>
      <c r="AX207" s="11" t="s">
        <v>77</v>
      </c>
      <c r="AY207" s="226" t="s">
        <v>118</v>
      </c>
    </row>
    <row r="208" s="1" customFormat="1" ht="16.5" customHeight="1">
      <c r="B208" s="37"/>
      <c r="C208" s="203" t="s">
        <v>337</v>
      </c>
      <c r="D208" s="203" t="s">
        <v>121</v>
      </c>
      <c r="E208" s="204" t="s">
        <v>338</v>
      </c>
      <c r="F208" s="205" t="s">
        <v>339</v>
      </c>
      <c r="G208" s="206" t="s">
        <v>124</v>
      </c>
      <c r="H208" s="207">
        <v>571</v>
      </c>
      <c r="I208" s="208"/>
      <c r="J208" s="209">
        <f>ROUND(I208*H208,2)</f>
        <v>0</v>
      </c>
      <c r="K208" s="205" t="s">
        <v>125</v>
      </c>
      <c r="L208" s="42"/>
      <c r="M208" s="210" t="s">
        <v>19</v>
      </c>
      <c r="N208" s="211" t="s">
        <v>40</v>
      </c>
      <c r="O208" s="78"/>
      <c r="P208" s="212">
        <f>O208*H208</f>
        <v>0</v>
      </c>
      <c r="Q208" s="212">
        <v>0</v>
      </c>
      <c r="R208" s="212">
        <f>Q208*H208</f>
        <v>0</v>
      </c>
      <c r="S208" s="212">
        <v>0</v>
      </c>
      <c r="T208" s="213">
        <f>S208*H208</f>
        <v>0</v>
      </c>
      <c r="AR208" s="16" t="s">
        <v>140</v>
      </c>
      <c r="AT208" s="16" t="s">
        <v>121</v>
      </c>
      <c r="AU208" s="16" t="s">
        <v>79</v>
      </c>
      <c r="AY208" s="16" t="s">
        <v>118</v>
      </c>
      <c r="BE208" s="214">
        <f>IF(N208="základní",J208,0)</f>
        <v>0</v>
      </c>
      <c r="BF208" s="214">
        <f>IF(N208="snížená",J208,0)</f>
        <v>0</v>
      </c>
      <c r="BG208" s="214">
        <f>IF(N208="zákl. přenesená",J208,0)</f>
        <v>0</v>
      </c>
      <c r="BH208" s="214">
        <f>IF(N208="sníž. přenesená",J208,0)</f>
        <v>0</v>
      </c>
      <c r="BI208" s="214">
        <f>IF(N208="nulová",J208,0)</f>
        <v>0</v>
      </c>
      <c r="BJ208" s="16" t="s">
        <v>77</v>
      </c>
      <c r="BK208" s="214">
        <f>ROUND(I208*H208,2)</f>
        <v>0</v>
      </c>
      <c r="BL208" s="16" t="s">
        <v>140</v>
      </c>
      <c r="BM208" s="16" t="s">
        <v>340</v>
      </c>
    </row>
    <row r="209" s="1" customFormat="1">
      <c r="B209" s="37"/>
      <c r="C209" s="38"/>
      <c r="D209" s="217" t="s">
        <v>208</v>
      </c>
      <c r="E209" s="38"/>
      <c r="F209" s="227" t="s">
        <v>341</v>
      </c>
      <c r="G209" s="38"/>
      <c r="H209" s="38"/>
      <c r="I209" s="129"/>
      <c r="J209" s="38"/>
      <c r="K209" s="38"/>
      <c r="L209" s="42"/>
      <c r="M209" s="228"/>
      <c r="N209" s="78"/>
      <c r="O209" s="78"/>
      <c r="P209" s="78"/>
      <c r="Q209" s="78"/>
      <c r="R209" s="78"/>
      <c r="S209" s="78"/>
      <c r="T209" s="79"/>
      <c r="AT209" s="16" t="s">
        <v>208</v>
      </c>
      <c r="AU209" s="16" t="s">
        <v>79</v>
      </c>
    </row>
    <row r="210" s="11" customFormat="1">
      <c r="B210" s="215"/>
      <c r="C210" s="216"/>
      <c r="D210" s="217" t="s">
        <v>128</v>
      </c>
      <c r="E210" s="218" t="s">
        <v>19</v>
      </c>
      <c r="F210" s="219" t="s">
        <v>342</v>
      </c>
      <c r="G210" s="216"/>
      <c r="H210" s="220">
        <v>535</v>
      </c>
      <c r="I210" s="221"/>
      <c r="J210" s="216"/>
      <c r="K210" s="216"/>
      <c r="L210" s="222"/>
      <c r="M210" s="223"/>
      <c r="N210" s="224"/>
      <c r="O210" s="224"/>
      <c r="P210" s="224"/>
      <c r="Q210" s="224"/>
      <c r="R210" s="224"/>
      <c r="S210" s="224"/>
      <c r="T210" s="225"/>
      <c r="AT210" s="226" t="s">
        <v>128</v>
      </c>
      <c r="AU210" s="226" t="s">
        <v>79</v>
      </c>
      <c r="AV210" s="11" t="s">
        <v>79</v>
      </c>
      <c r="AW210" s="11" t="s">
        <v>31</v>
      </c>
      <c r="AX210" s="11" t="s">
        <v>69</v>
      </c>
      <c r="AY210" s="226" t="s">
        <v>118</v>
      </c>
    </row>
    <row r="211" s="11" customFormat="1">
      <c r="B211" s="215"/>
      <c r="C211" s="216"/>
      <c r="D211" s="217" t="s">
        <v>128</v>
      </c>
      <c r="E211" s="218" t="s">
        <v>19</v>
      </c>
      <c r="F211" s="219" t="s">
        <v>343</v>
      </c>
      <c r="G211" s="216"/>
      <c r="H211" s="220">
        <v>36</v>
      </c>
      <c r="I211" s="221"/>
      <c r="J211" s="216"/>
      <c r="K211" s="216"/>
      <c r="L211" s="222"/>
      <c r="M211" s="223"/>
      <c r="N211" s="224"/>
      <c r="O211" s="224"/>
      <c r="P211" s="224"/>
      <c r="Q211" s="224"/>
      <c r="R211" s="224"/>
      <c r="S211" s="224"/>
      <c r="T211" s="225"/>
      <c r="AT211" s="226" t="s">
        <v>128</v>
      </c>
      <c r="AU211" s="226" t="s">
        <v>79</v>
      </c>
      <c r="AV211" s="11" t="s">
        <v>79</v>
      </c>
      <c r="AW211" s="11" t="s">
        <v>31</v>
      </c>
      <c r="AX211" s="11" t="s">
        <v>69</v>
      </c>
      <c r="AY211" s="226" t="s">
        <v>118</v>
      </c>
    </row>
    <row r="212" s="12" customFormat="1">
      <c r="B212" s="232"/>
      <c r="C212" s="233"/>
      <c r="D212" s="217" t="s">
        <v>128</v>
      </c>
      <c r="E212" s="234" t="s">
        <v>19</v>
      </c>
      <c r="F212" s="235" t="s">
        <v>213</v>
      </c>
      <c r="G212" s="233"/>
      <c r="H212" s="236">
        <v>571</v>
      </c>
      <c r="I212" s="237"/>
      <c r="J212" s="233"/>
      <c r="K212" s="233"/>
      <c r="L212" s="238"/>
      <c r="M212" s="239"/>
      <c r="N212" s="240"/>
      <c r="O212" s="240"/>
      <c r="P212" s="240"/>
      <c r="Q212" s="240"/>
      <c r="R212" s="240"/>
      <c r="S212" s="240"/>
      <c r="T212" s="241"/>
      <c r="AT212" s="242" t="s">
        <v>128</v>
      </c>
      <c r="AU212" s="242" t="s">
        <v>79</v>
      </c>
      <c r="AV212" s="12" t="s">
        <v>140</v>
      </c>
      <c r="AW212" s="12" t="s">
        <v>31</v>
      </c>
      <c r="AX212" s="12" t="s">
        <v>77</v>
      </c>
      <c r="AY212" s="242" t="s">
        <v>118</v>
      </c>
    </row>
    <row r="213" s="1" customFormat="1" ht="22.5" customHeight="1">
      <c r="B213" s="37"/>
      <c r="C213" s="203" t="s">
        <v>344</v>
      </c>
      <c r="D213" s="203" t="s">
        <v>121</v>
      </c>
      <c r="E213" s="204" t="s">
        <v>345</v>
      </c>
      <c r="F213" s="205" t="s">
        <v>346</v>
      </c>
      <c r="G213" s="206" t="s">
        <v>124</v>
      </c>
      <c r="H213" s="207">
        <v>571</v>
      </c>
      <c r="I213" s="208"/>
      <c r="J213" s="209">
        <f>ROUND(I213*H213,2)</f>
        <v>0</v>
      </c>
      <c r="K213" s="205" t="s">
        <v>125</v>
      </c>
      <c r="L213" s="42"/>
      <c r="M213" s="210" t="s">
        <v>19</v>
      </c>
      <c r="N213" s="211" t="s">
        <v>40</v>
      </c>
      <c r="O213" s="78"/>
      <c r="P213" s="212">
        <f>O213*H213</f>
        <v>0</v>
      </c>
      <c r="Q213" s="212">
        <v>9.0000000000000006E-05</v>
      </c>
      <c r="R213" s="212">
        <f>Q213*H213</f>
        <v>0.051390000000000005</v>
      </c>
      <c r="S213" s="212">
        <v>0</v>
      </c>
      <c r="T213" s="213">
        <f>S213*H213</f>
        <v>0</v>
      </c>
      <c r="AR213" s="16" t="s">
        <v>140</v>
      </c>
      <c r="AT213" s="16" t="s">
        <v>121</v>
      </c>
      <c r="AU213" s="16" t="s">
        <v>79</v>
      </c>
      <c r="AY213" s="16" t="s">
        <v>118</v>
      </c>
      <c r="BE213" s="214">
        <f>IF(N213="základní",J213,0)</f>
        <v>0</v>
      </c>
      <c r="BF213" s="214">
        <f>IF(N213="snížená",J213,0)</f>
        <v>0</v>
      </c>
      <c r="BG213" s="214">
        <f>IF(N213="zákl. přenesená",J213,0)</f>
        <v>0</v>
      </c>
      <c r="BH213" s="214">
        <f>IF(N213="sníž. přenesená",J213,0)</f>
        <v>0</v>
      </c>
      <c r="BI213" s="214">
        <f>IF(N213="nulová",J213,0)</f>
        <v>0</v>
      </c>
      <c r="BJ213" s="16" t="s">
        <v>77</v>
      </c>
      <c r="BK213" s="214">
        <f>ROUND(I213*H213,2)</f>
        <v>0</v>
      </c>
      <c r="BL213" s="16" t="s">
        <v>140</v>
      </c>
      <c r="BM213" s="16" t="s">
        <v>347</v>
      </c>
    </row>
    <row r="214" s="1" customFormat="1">
      <c r="B214" s="37"/>
      <c r="C214" s="38"/>
      <c r="D214" s="217" t="s">
        <v>208</v>
      </c>
      <c r="E214" s="38"/>
      <c r="F214" s="227" t="s">
        <v>348</v>
      </c>
      <c r="G214" s="38"/>
      <c r="H214" s="38"/>
      <c r="I214" s="129"/>
      <c r="J214" s="38"/>
      <c r="K214" s="38"/>
      <c r="L214" s="42"/>
      <c r="M214" s="228"/>
      <c r="N214" s="78"/>
      <c r="O214" s="78"/>
      <c r="P214" s="78"/>
      <c r="Q214" s="78"/>
      <c r="R214" s="78"/>
      <c r="S214" s="78"/>
      <c r="T214" s="79"/>
      <c r="AT214" s="16" t="s">
        <v>208</v>
      </c>
      <c r="AU214" s="16" t="s">
        <v>79</v>
      </c>
    </row>
    <row r="215" s="11" customFormat="1">
      <c r="B215" s="215"/>
      <c r="C215" s="216"/>
      <c r="D215" s="217" t="s">
        <v>128</v>
      </c>
      <c r="E215" s="218" t="s">
        <v>19</v>
      </c>
      <c r="F215" s="219" t="s">
        <v>342</v>
      </c>
      <c r="G215" s="216"/>
      <c r="H215" s="220">
        <v>535</v>
      </c>
      <c r="I215" s="221"/>
      <c r="J215" s="216"/>
      <c r="K215" s="216"/>
      <c r="L215" s="222"/>
      <c r="M215" s="223"/>
      <c r="N215" s="224"/>
      <c r="O215" s="224"/>
      <c r="P215" s="224"/>
      <c r="Q215" s="224"/>
      <c r="R215" s="224"/>
      <c r="S215" s="224"/>
      <c r="T215" s="225"/>
      <c r="AT215" s="226" t="s">
        <v>128</v>
      </c>
      <c r="AU215" s="226" t="s">
        <v>79</v>
      </c>
      <c r="AV215" s="11" t="s">
        <v>79</v>
      </c>
      <c r="AW215" s="11" t="s">
        <v>31</v>
      </c>
      <c r="AX215" s="11" t="s">
        <v>69</v>
      </c>
      <c r="AY215" s="226" t="s">
        <v>118</v>
      </c>
    </row>
    <row r="216" s="11" customFormat="1">
      <c r="B216" s="215"/>
      <c r="C216" s="216"/>
      <c r="D216" s="217" t="s">
        <v>128</v>
      </c>
      <c r="E216" s="218" t="s">
        <v>19</v>
      </c>
      <c r="F216" s="219" t="s">
        <v>343</v>
      </c>
      <c r="G216" s="216"/>
      <c r="H216" s="220">
        <v>36</v>
      </c>
      <c r="I216" s="221"/>
      <c r="J216" s="216"/>
      <c r="K216" s="216"/>
      <c r="L216" s="222"/>
      <c r="M216" s="223"/>
      <c r="N216" s="224"/>
      <c r="O216" s="224"/>
      <c r="P216" s="224"/>
      <c r="Q216" s="224"/>
      <c r="R216" s="224"/>
      <c r="S216" s="224"/>
      <c r="T216" s="225"/>
      <c r="AT216" s="226" t="s">
        <v>128</v>
      </c>
      <c r="AU216" s="226" t="s">
        <v>79</v>
      </c>
      <c r="AV216" s="11" t="s">
        <v>79</v>
      </c>
      <c r="AW216" s="11" t="s">
        <v>31</v>
      </c>
      <c r="AX216" s="11" t="s">
        <v>69</v>
      </c>
      <c r="AY216" s="226" t="s">
        <v>118</v>
      </c>
    </row>
    <row r="217" s="12" customFormat="1">
      <c r="B217" s="232"/>
      <c r="C217" s="233"/>
      <c r="D217" s="217" t="s">
        <v>128</v>
      </c>
      <c r="E217" s="234" t="s">
        <v>19</v>
      </c>
      <c r="F217" s="235" t="s">
        <v>213</v>
      </c>
      <c r="G217" s="233"/>
      <c r="H217" s="236">
        <v>571</v>
      </c>
      <c r="I217" s="237"/>
      <c r="J217" s="233"/>
      <c r="K217" s="233"/>
      <c r="L217" s="238"/>
      <c r="M217" s="239"/>
      <c r="N217" s="240"/>
      <c r="O217" s="240"/>
      <c r="P217" s="240"/>
      <c r="Q217" s="240"/>
      <c r="R217" s="240"/>
      <c r="S217" s="240"/>
      <c r="T217" s="241"/>
      <c r="AT217" s="242" t="s">
        <v>128</v>
      </c>
      <c r="AU217" s="242" t="s">
        <v>79</v>
      </c>
      <c r="AV217" s="12" t="s">
        <v>140</v>
      </c>
      <c r="AW217" s="12" t="s">
        <v>31</v>
      </c>
      <c r="AX217" s="12" t="s">
        <v>77</v>
      </c>
      <c r="AY217" s="242" t="s">
        <v>118</v>
      </c>
    </row>
    <row r="218" s="10" customFormat="1" ht="22.8" customHeight="1">
      <c r="B218" s="187"/>
      <c r="C218" s="188"/>
      <c r="D218" s="189" t="s">
        <v>68</v>
      </c>
      <c r="E218" s="201" t="s">
        <v>161</v>
      </c>
      <c r="F218" s="201" t="s">
        <v>349</v>
      </c>
      <c r="G218" s="188"/>
      <c r="H218" s="188"/>
      <c r="I218" s="191"/>
      <c r="J218" s="202">
        <f>BK218</f>
        <v>0</v>
      </c>
      <c r="K218" s="188"/>
      <c r="L218" s="193"/>
      <c r="M218" s="194"/>
      <c r="N218" s="195"/>
      <c r="O218" s="195"/>
      <c r="P218" s="196">
        <f>SUM(P219:P229)</f>
        <v>0</v>
      </c>
      <c r="Q218" s="195"/>
      <c r="R218" s="196">
        <f>SUM(R219:R229)</f>
        <v>15.081660000000001</v>
      </c>
      <c r="S218" s="195"/>
      <c r="T218" s="197">
        <f>SUM(T219:T229)</f>
        <v>0.90000000000000002</v>
      </c>
      <c r="AR218" s="198" t="s">
        <v>77</v>
      </c>
      <c r="AT218" s="199" t="s">
        <v>68</v>
      </c>
      <c r="AU218" s="199" t="s">
        <v>77</v>
      </c>
      <c r="AY218" s="198" t="s">
        <v>118</v>
      </c>
      <c r="BK218" s="200">
        <f>SUM(BK219:BK229)</f>
        <v>0</v>
      </c>
    </row>
    <row r="219" s="1" customFormat="1" ht="16.5" customHeight="1">
      <c r="B219" s="37"/>
      <c r="C219" s="203" t="s">
        <v>350</v>
      </c>
      <c r="D219" s="203" t="s">
        <v>121</v>
      </c>
      <c r="E219" s="204" t="s">
        <v>351</v>
      </c>
      <c r="F219" s="205" t="s">
        <v>352</v>
      </c>
      <c r="G219" s="206" t="s">
        <v>258</v>
      </c>
      <c r="H219" s="207">
        <v>9</v>
      </c>
      <c r="I219" s="208"/>
      <c r="J219" s="209">
        <f>ROUND(I219*H219,2)</f>
        <v>0</v>
      </c>
      <c r="K219" s="205" t="s">
        <v>125</v>
      </c>
      <c r="L219" s="42"/>
      <c r="M219" s="210" t="s">
        <v>19</v>
      </c>
      <c r="N219" s="211" t="s">
        <v>40</v>
      </c>
      <c r="O219" s="78"/>
      <c r="P219" s="212">
        <f>O219*H219</f>
        <v>0</v>
      </c>
      <c r="Q219" s="212">
        <v>0</v>
      </c>
      <c r="R219" s="212">
        <f>Q219*H219</f>
        <v>0</v>
      </c>
      <c r="S219" s="212">
        <v>0.10000000000000001</v>
      </c>
      <c r="T219" s="213">
        <f>S219*H219</f>
        <v>0.90000000000000002</v>
      </c>
      <c r="AR219" s="16" t="s">
        <v>140</v>
      </c>
      <c r="AT219" s="16" t="s">
        <v>121</v>
      </c>
      <c r="AU219" s="16" t="s">
        <v>79</v>
      </c>
      <c r="AY219" s="16" t="s">
        <v>118</v>
      </c>
      <c r="BE219" s="214">
        <f>IF(N219="základní",J219,0)</f>
        <v>0</v>
      </c>
      <c r="BF219" s="214">
        <f>IF(N219="snížená",J219,0)</f>
        <v>0</v>
      </c>
      <c r="BG219" s="214">
        <f>IF(N219="zákl. přenesená",J219,0)</f>
        <v>0</v>
      </c>
      <c r="BH219" s="214">
        <f>IF(N219="sníž. přenesená",J219,0)</f>
        <v>0</v>
      </c>
      <c r="BI219" s="214">
        <f>IF(N219="nulová",J219,0)</f>
        <v>0</v>
      </c>
      <c r="BJ219" s="16" t="s">
        <v>77</v>
      </c>
      <c r="BK219" s="214">
        <f>ROUND(I219*H219,2)</f>
        <v>0</v>
      </c>
      <c r="BL219" s="16" t="s">
        <v>140</v>
      </c>
      <c r="BM219" s="16" t="s">
        <v>353</v>
      </c>
    </row>
    <row r="220" s="11" customFormat="1">
      <c r="B220" s="215"/>
      <c r="C220" s="216"/>
      <c r="D220" s="217" t="s">
        <v>128</v>
      </c>
      <c r="E220" s="218" t="s">
        <v>19</v>
      </c>
      <c r="F220" s="219" t="s">
        <v>165</v>
      </c>
      <c r="G220" s="216"/>
      <c r="H220" s="220">
        <v>9</v>
      </c>
      <c r="I220" s="221"/>
      <c r="J220" s="216"/>
      <c r="K220" s="216"/>
      <c r="L220" s="222"/>
      <c r="M220" s="223"/>
      <c r="N220" s="224"/>
      <c r="O220" s="224"/>
      <c r="P220" s="224"/>
      <c r="Q220" s="224"/>
      <c r="R220" s="224"/>
      <c r="S220" s="224"/>
      <c r="T220" s="225"/>
      <c r="AT220" s="226" t="s">
        <v>128</v>
      </c>
      <c r="AU220" s="226" t="s">
        <v>79</v>
      </c>
      <c r="AV220" s="11" t="s">
        <v>79</v>
      </c>
      <c r="AW220" s="11" t="s">
        <v>31</v>
      </c>
      <c r="AX220" s="11" t="s">
        <v>77</v>
      </c>
      <c r="AY220" s="226" t="s">
        <v>118</v>
      </c>
    </row>
    <row r="221" s="1" customFormat="1" ht="16.5" customHeight="1">
      <c r="B221" s="37"/>
      <c r="C221" s="203" t="s">
        <v>354</v>
      </c>
      <c r="D221" s="203" t="s">
        <v>121</v>
      </c>
      <c r="E221" s="204" t="s">
        <v>355</v>
      </c>
      <c r="F221" s="205" t="s">
        <v>356</v>
      </c>
      <c r="G221" s="206" t="s">
        <v>258</v>
      </c>
      <c r="H221" s="207">
        <v>9</v>
      </c>
      <c r="I221" s="208"/>
      <c r="J221" s="209">
        <f>ROUND(I221*H221,2)</f>
        <v>0</v>
      </c>
      <c r="K221" s="205" t="s">
        <v>125</v>
      </c>
      <c r="L221" s="42"/>
      <c r="M221" s="210" t="s">
        <v>19</v>
      </c>
      <c r="N221" s="211" t="s">
        <v>40</v>
      </c>
      <c r="O221" s="78"/>
      <c r="P221" s="212">
        <f>O221*H221</f>
        <v>0</v>
      </c>
      <c r="Q221" s="212">
        <v>0.21734000000000001</v>
      </c>
      <c r="R221" s="212">
        <f>Q221*H221</f>
        <v>1.9560600000000001</v>
      </c>
      <c r="S221" s="212">
        <v>0</v>
      </c>
      <c r="T221" s="213">
        <f>S221*H221</f>
        <v>0</v>
      </c>
      <c r="AR221" s="16" t="s">
        <v>140</v>
      </c>
      <c r="AT221" s="16" t="s">
        <v>121</v>
      </c>
      <c r="AU221" s="16" t="s">
        <v>79</v>
      </c>
      <c r="AY221" s="16" t="s">
        <v>118</v>
      </c>
      <c r="BE221" s="214">
        <f>IF(N221="základní",J221,0)</f>
        <v>0</v>
      </c>
      <c r="BF221" s="214">
        <f>IF(N221="snížená",J221,0)</f>
        <v>0</v>
      </c>
      <c r="BG221" s="214">
        <f>IF(N221="zákl. přenesená",J221,0)</f>
        <v>0</v>
      </c>
      <c r="BH221" s="214">
        <f>IF(N221="sníž. přenesená",J221,0)</f>
        <v>0</v>
      </c>
      <c r="BI221" s="214">
        <f>IF(N221="nulová",J221,0)</f>
        <v>0</v>
      </c>
      <c r="BJ221" s="16" t="s">
        <v>77</v>
      </c>
      <c r="BK221" s="214">
        <f>ROUND(I221*H221,2)</f>
        <v>0</v>
      </c>
      <c r="BL221" s="16" t="s">
        <v>140</v>
      </c>
      <c r="BM221" s="16" t="s">
        <v>357</v>
      </c>
    </row>
    <row r="222" s="1" customFormat="1">
      <c r="B222" s="37"/>
      <c r="C222" s="38"/>
      <c r="D222" s="217" t="s">
        <v>208</v>
      </c>
      <c r="E222" s="38"/>
      <c r="F222" s="227" t="s">
        <v>358</v>
      </c>
      <c r="G222" s="38"/>
      <c r="H222" s="38"/>
      <c r="I222" s="129"/>
      <c r="J222" s="38"/>
      <c r="K222" s="38"/>
      <c r="L222" s="42"/>
      <c r="M222" s="228"/>
      <c r="N222" s="78"/>
      <c r="O222" s="78"/>
      <c r="P222" s="78"/>
      <c r="Q222" s="78"/>
      <c r="R222" s="78"/>
      <c r="S222" s="78"/>
      <c r="T222" s="79"/>
      <c r="AT222" s="16" t="s">
        <v>208</v>
      </c>
      <c r="AU222" s="16" t="s">
        <v>79</v>
      </c>
    </row>
    <row r="223" s="11" customFormat="1">
      <c r="B223" s="215"/>
      <c r="C223" s="216"/>
      <c r="D223" s="217" t="s">
        <v>128</v>
      </c>
      <c r="E223" s="218" t="s">
        <v>19</v>
      </c>
      <c r="F223" s="219" t="s">
        <v>165</v>
      </c>
      <c r="G223" s="216"/>
      <c r="H223" s="220">
        <v>9</v>
      </c>
      <c r="I223" s="221"/>
      <c r="J223" s="216"/>
      <c r="K223" s="216"/>
      <c r="L223" s="222"/>
      <c r="M223" s="223"/>
      <c r="N223" s="224"/>
      <c r="O223" s="224"/>
      <c r="P223" s="224"/>
      <c r="Q223" s="224"/>
      <c r="R223" s="224"/>
      <c r="S223" s="224"/>
      <c r="T223" s="225"/>
      <c r="AT223" s="226" t="s">
        <v>128</v>
      </c>
      <c r="AU223" s="226" t="s">
        <v>79</v>
      </c>
      <c r="AV223" s="11" t="s">
        <v>79</v>
      </c>
      <c r="AW223" s="11" t="s">
        <v>31</v>
      </c>
      <c r="AX223" s="11" t="s">
        <v>77</v>
      </c>
      <c r="AY223" s="226" t="s">
        <v>118</v>
      </c>
    </row>
    <row r="224" s="1" customFormat="1" ht="16.5" customHeight="1">
      <c r="B224" s="37"/>
      <c r="C224" s="243" t="s">
        <v>359</v>
      </c>
      <c r="D224" s="243" t="s">
        <v>262</v>
      </c>
      <c r="E224" s="244" t="s">
        <v>360</v>
      </c>
      <c r="F224" s="245" t="s">
        <v>361</v>
      </c>
      <c r="G224" s="246" t="s">
        <v>258</v>
      </c>
      <c r="H224" s="247">
        <v>9</v>
      </c>
      <c r="I224" s="248"/>
      <c r="J224" s="249">
        <f>ROUND(I224*H224,2)</f>
        <v>0</v>
      </c>
      <c r="K224" s="245" t="s">
        <v>19</v>
      </c>
      <c r="L224" s="250"/>
      <c r="M224" s="251" t="s">
        <v>19</v>
      </c>
      <c r="N224" s="252" t="s">
        <v>40</v>
      </c>
      <c r="O224" s="78"/>
      <c r="P224" s="212">
        <f>O224*H224</f>
        <v>0</v>
      </c>
      <c r="Q224" s="212">
        <v>0.19600000000000001</v>
      </c>
      <c r="R224" s="212">
        <f>Q224*H224</f>
        <v>1.764</v>
      </c>
      <c r="S224" s="212">
        <v>0</v>
      </c>
      <c r="T224" s="213">
        <f>S224*H224</f>
        <v>0</v>
      </c>
      <c r="AR224" s="16" t="s">
        <v>161</v>
      </c>
      <c r="AT224" s="16" t="s">
        <v>262</v>
      </c>
      <c r="AU224" s="16" t="s">
        <v>79</v>
      </c>
      <c r="AY224" s="16" t="s">
        <v>118</v>
      </c>
      <c r="BE224" s="214">
        <f>IF(N224="základní",J224,0)</f>
        <v>0</v>
      </c>
      <c r="BF224" s="214">
        <f>IF(N224="snížená",J224,0)</f>
        <v>0</v>
      </c>
      <c r="BG224" s="214">
        <f>IF(N224="zákl. přenesená",J224,0)</f>
        <v>0</v>
      </c>
      <c r="BH224" s="214">
        <f>IF(N224="sníž. přenesená",J224,0)</f>
        <v>0</v>
      </c>
      <c r="BI224" s="214">
        <f>IF(N224="nulová",J224,0)</f>
        <v>0</v>
      </c>
      <c r="BJ224" s="16" t="s">
        <v>77</v>
      </c>
      <c r="BK224" s="214">
        <f>ROUND(I224*H224,2)</f>
        <v>0</v>
      </c>
      <c r="BL224" s="16" t="s">
        <v>140</v>
      </c>
      <c r="BM224" s="16" t="s">
        <v>362</v>
      </c>
    </row>
    <row r="225" s="11" customFormat="1">
      <c r="B225" s="215"/>
      <c r="C225" s="216"/>
      <c r="D225" s="217" t="s">
        <v>128</v>
      </c>
      <c r="E225" s="218" t="s">
        <v>19</v>
      </c>
      <c r="F225" s="219" t="s">
        <v>165</v>
      </c>
      <c r="G225" s="216"/>
      <c r="H225" s="220">
        <v>9</v>
      </c>
      <c r="I225" s="221"/>
      <c r="J225" s="216"/>
      <c r="K225" s="216"/>
      <c r="L225" s="222"/>
      <c r="M225" s="223"/>
      <c r="N225" s="224"/>
      <c r="O225" s="224"/>
      <c r="P225" s="224"/>
      <c r="Q225" s="224"/>
      <c r="R225" s="224"/>
      <c r="S225" s="224"/>
      <c r="T225" s="225"/>
      <c r="AT225" s="226" t="s">
        <v>128</v>
      </c>
      <c r="AU225" s="226" t="s">
        <v>79</v>
      </c>
      <c r="AV225" s="11" t="s">
        <v>79</v>
      </c>
      <c r="AW225" s="11" t="s">
        <v>31</v>
      </c>
      <c r="AX225" s="11" t="s">
        <v>77</v>
      </c>
      <c r="AY225" s="226" t="s">
        <v>118</v>
      </c>
    </row>
    <row r="226" s="1" customFormat="1" ht="16.5" customHeight="1">
      <c r="B226" s="37"/>
      <c r="C226" s="203" t="s">
        <v>363</v>
      </c>
      <c r="D226" s="203" t="s">
        <v>121</v>
      </c>
      <c r="E226" s="204" t="s">
        <v>364</v>
      </c>
      <c r="F226" s="205" t="s">
        <v>365</v>
      </c>
      <c r="G226" s="206" t="s">
        <v>258</v>
      </c>
      <c r="H226" s="207">
        <v>27</v>
      </c>
      <c r="I226" s="208"/>
      <c r="J226" s="209">
        <f>ROUND(I226*H226,2)</f>
        <v>0</v>
      </c>
      <c r="K226" s="205" t="s">
        <v>125</v>
      </c>
      <c r="L226" s="42"/>
      <c r="M226" s="210" t="s">
        <v>19</v>
      </c>
      <c r="N226" s="211" t="s">
        <v>40</v>
      </c>
      <c r="O226" s="78"/>
      <c r="P226" s="212">
        <f>O226*H226</f>
        <v>0</v>
      </c>
      <c r="Q226" s="212">
        <v>0.42080000000000001</v>
      </c>
      <c r="R226" s="212">
        <f>Q226*H226</f>
        <v>11.361600000000001</v>
      </c>
      <c r="S226" s="212">
        <v>0</v>
      </c>
      <c r="T226" s="213">
        <f>S226*H226</f>
        <v>0</v>
      </c>
      <c r="AR226" s="16" t="s">
        <v>140</v>
      </c>
      <c r="AT226" s="16" t="s">
        <v>121</v>
      </c>
      <c r="AU226" s="16" t="s">
        <v>79</v>
      </c>
      <c r="AY226" s="16" t="s">
        <v>118</v>
      </c>
      <c r="BE226" s="214">
        <f>IF(N226="základní",J226,0)</f>
        <v>0</v>
      </c>
      <c r="BF226" s="214">
        <f>IF(N226="snížená",J226,0)</f>
        <v>0</v>
      </c>
      <c r="BG226" s="214">
        <f>IF(N226="zákl. přenesená",J226,0)</f>
        <v>0</v>
      </c>
      <c r="BH226" s="214">
        <f>IF(N226="sníž. přenesená",J226,0)</f>
        <v>0</v>
      </c>
      <c r="BI226" s="214">
        <f>IF(N226="nulová",J226,0)</f>
        <v>0</v>
      </c>
      <c r="BJ226" s="16" t="s">
        <v>77</v>
      </c>
      <c r="BK226" s="214">
        <f>ROUND(I226*H226,2)</f>
        <v>0</v>
      </c>
      <c r="BL226" s="16" t="s">
        <v>140</v>
      </c>
      <c r="BM226" s="16" t="s">
        <v>366</v>
      </c>
    </row>
    <row r="227" s="1" customFormat="1">
      <c r="B227" s="37"/>
      <c r="C227" s="38"/>
      <c r="D227" s="217" t="s">
        <v>208</v>
      </c>
      <c r="E227" s="38"/>
      <c r="F227" s="227" t="s">
        <v>367</v>
      </c>
      <c r="G227" s="38"/>
      <c r="H227" s="38"/>
      <c r="I227" s="129"/>
      <c r="J227" s="38"/>
      <c r="K227" s="38"/>
      <c r="L227" s="42"/>
      <c r="M227" s="228"/>
      <c r="N227" s="78"/>
      <c r="O227" s="78"/>
      <c r="P227" s="78"/>
      <c r="Q227" s="78"/>
      <c r="R227" s="78"/>
      <c r="S227" s="78"/>
      <c r="T227" s="79"/>
      <c r="AT227" s="16" t="s">
        <v>208</v>
      </c>
      <c r="AU227" s="16" t="s">
        <v>79</v>
      </c>
    </row>
    <row r="228" s="1" customFormat="1">
      <c r="B228" s="37"/>
      <c r="C228" s="38"/>
      <c r="D228" s="217" t="s">
        <v>134</v>
      </c>
      <c r="E228" s="38"/>
      <c r="F228" s="227" t="s">
        <v>368</v>
      </c>
      <c r="G228" s="38"/>
      <c r="H228" s="38"/>
      <c r="I228" s="129"/>
      <c r="J228" s="38"/>
      <c r="K228" s="38"/>
      <c r="L228" s="42"/>
      <c r="M228" s="228"/>
      <c r="N228" s="78"/>
      <c r="O228" s="78"/>
      <c r="P228" s="78"/>
      <c r="Q228" s="78"/>
      <c r="R228" s="78"/>
      <c r="S228" s="78"/>
      <c r="T228" s="79"/>
      <c r="AT228" s="16" t="s">
        <v>134</v>
      </c>
      <c r="AU228" s="16" t="s">
        <v>79</v>
      </c>
    </row>
    <row r="229" s="11" customFormat="1">
      <c r="B229" s="215"/>
      <c r="C229" s="216"/>
      <c r="D229" s="217" t="s">
        <v>128</v>
      </c>
      <c r="E229" s="218" t="s">
        <v>19</v>
      </c>
      <c r="F229" s="219" t="s">
        <v>369</v>
      </c>
      <c r="G229" s="216"/>
      <c r="H229" s="220">
        <v>27</v>
      </c>
      <c r="I229" s="221"/>
      <c r="J229" s="216"/>
      <c r="K229" s="216"/>
      <c r="L229" s="222"/>
      <c r="M229" s="223"/>
      <c r="N229" s="224"/>
      <c r="O229" s="224"/>
      <c r="P229" s="224"/>
      <c r="Q229" s="224"/>
      <c r="R229" s="224"/>
      <c r="S229" s="224"/>
      <c r="T229" s="225"/>
      <c r="AT229" s="226" t="s">
        <v>128</v>
      </c>
      <c r="AU229" s="226" t="s">
        <v>79</v>
      </c>
      <c r="AV229" s="11" t="s">
        <v>79</v>
      </c>
      <c r="AW229" s="11" t="s">
        <v>31</v>
      </c>
      <c r="AX229" s="11" t="s">
        <v>77</v>
      </c>
      <c r="AY229" s="226" t="s">
        <v>118</v>
      </c>
    </row>
    <row r="230" s="10" customFormat="1" ht="22.8" customHeight="1">
      <c r="B230" s="187"/>
      <c r="C230" s="188"/>
      <c r="D230" s="189" t="s">
        <v>68</v>
      </c>
      <c r="E230" s="201" t="s">
        <v>165</v>
      </c>
      <c r="F230" s="201" t="s">
        <v>370</v>
      </c>
      <c r="G230" s="188"/>
      <c r="H230" s="188"/>
      <c r="I230" s="191"/>
      <c r="J230" s="202">
        <f>BK230</f>
        <v>0</v>
      </c>
      <c r="K230" s="188"/>
      <c r="L230" s="193"/>
      <c r="M230" s="194"/>
      <c r="N230" s="195"/>
      <c r="O230" s="195"/>
      <c r="P230" s="196">
        <f>SUM(P231:P336)</f>
        <v>0</v>
      </c>
      <c r="Q230" s="195"/>
      <c r="R230" s="196">
        <f>SUM(R231:R336)</f>
        <v>183.71173300000001</v>
      </c>
      <c r="S230" s="195"/>
      <c r="T230" s="197">
        <f>SUM(T231:T336)</f>
        <v>32.494000000000007</v>
      </c>
      <c r="AR230" s="198" t="s">
        <v>77</v>
      </c>
      <c r="AT230" s="199" t="s">
        <v>68</v>
      </c>
      <c r="AU230" s="199" t="s">
        <v>77</v>
      </c>
      <c r="AY230" s="198" t="s">
        <v>118</v>
      </c>
      <c r="BK230" s="200">
        <f>SUM(BK231:BK336)</f>
        <v>0</v>
      </c>
    </row>
    <row r="231" s="1" customFormat="1" ht="16.5" customHeight="1">
      <c r="B231" s="37"/>
      <c r="C231" s="203" t="s">
        <v>371</v>
      </c>
      <c r="D231" s="203" t="s">
        <v>121</v>
      </c>
      <c r="E231" s="204" t="s">
        <v>372</v>
      </c>
      <c r="F231" s="205" t="s">
        <v>373</v>
      </c>
      <c r="G231" s="206" t="s">
        <v>124</v>
      </c>
      <c r="H231" s="207">
        <v>58</v>
      </c>
      <c r="I231" s="208"/>
      <c r="J231" s="209">
        <f>ROUND(I231*H231,2)</f>
        <v>0</v>
      </c>
      <c r="K231" s="205" t="s">
        <v>125</v>
      </c>
      <c r="L231" s="42"/>
      <c r="M231" s="210" t="s">
        <v>19</v>
      </c>
      <c r="N231" s="211" t="s">
        <v>40</v>
      </c>
      <c r="O231" s="78"/>
      <c r="P231" s="212">
        <f>O231*H231</f>
        <v>0</v>
      </c>
      <c r="Q231" s="212">
        <v>0</v>
      </c>
      <c r="R231" s="212">
        <f>Q231*H231</f>
        <v>0</v>
      </c>
      <c r="S231" s="212">
        <v>0.55600000000000005</v>
      </c>
      <c r="T231" s="213">
        <f>S231*H231</f>
        <v>32.248000000000005</v>
      </c>
      <c r="AR231" s="16" t="s">
        <v>140</v>
      </c>
      <c r="AT231" s="16" t="s">
        <v>121</v>
      </c>
      <c r="AU231" s="16" t="s">
        <v>79</v>
      </c>
      <c r="AY231" s="16" t="s">
        <v>118</v>
      </c>
      <c r="BE231" s="214">
        <f>IF(N231="základní",J231,0)</f>
        <v>0</v>
      </c>
      <c r="BF231" s="214">
        <f>IF(N231="snížená",J231,0)</f>
        <v>0</v>
      </c>
      <c r="BG231" s="214">
        <f>IF(N231="zákl. přenesená",J231,0)</f>
        <v>0</v>
      </c>
      <c r="BH231" s="214">
        <f>IF(N231="sníž. přenesená",J231,0)</f>
        <v>0</v>
      </c>
      <c r="BI231" s="214">
        <f>IF(N231="nulová",J231,0)</f>
        <v>0</v>
      </c>
      <c r="BJ231" s="16" t="s">
        <v>77</v>
      </c>
      <c r="BK231" s="214">
        <f>ROUND(I231*H231,2)</f>
        <v>0</v>
      </c>
      <c r="BL231" s="16" t="s">
        <v>140</v>
      </c>
      <c r="BM231" s="16" t="s">
        <v>374</v>
      </c>
    </row>
    <row r="232" s="1" customFormat="1">
      <c r="B232" s="37"/>
      <c r="C232" s="38"/>
      <c r="D232" s="217" t="s">
        <v>134</v>
      </c>
      <c r="E232" s="38"/>
      <c r="F232" s="227" t="s">
        <v>375</v>
      </c>
      <c r="G232" s="38"/>
      <c r="H232" s="38"/>
      <c r="I232" s="129"/>
      <c r="J232" s="38"/>
      <c r="K232" s="38"/>
      <c r="L232" s="42"/>
      <c r="M232" s="228"/>
      <c r="N232" s="78"/>
      <c r="O232" s="78"/>
      <c r="P232" s="78"/>
      <c r="Q232" s="78"/>
      <c r="R232" s="78"/>
      <c r="S232" s="78"/>
      <c r="T232" s="79"/>
      <c r="AT232" s="16" t="s">
        <v>134</v>
      </c>
      <c r="AU232" s="16" t="s">
        <v>79</v>
      </c>
    </row>
    <row r="233" s="11" customFormat="1">
      <c r="B233" s="215"/>
      <c r="C233" s="216"/>
      <c r="D233" s="217" t="s">
        <v>128</v>
      </c>
      <c r="E233" s="218" t="s">
        <v>19</v>
      </c>
      <c r="F233" s="219" t="s">
        <v>376</v>
      </c>
      <c r="G233" s="216"/>
      <c r="H233" s="220">
        <v>58</v>
      </c>
      <c r="I233" s="221"/>
      <c r="J233" s="216"/>
      <c r="K233" s="216"/>
      <c r="L233" s="222"/>
      <c r="M233" s="223"/>
      <c r="N233" s="224"/>
      <c r="O233" s="224"/>
      <c r="P233" s="224"/>
      <c r="Q233" s="224"/>
      <c r="R233" s="224"/>
      <c r="S233" s="224"/>
      <c r="T233" s="225"/>
      <c r="AT233" s="226" t="s">
        <v>128</v>
      </c>
      <c r="AU233" s="226" t="s">
        <v>79</v>
      </c>
      <c r="AV233" s="11" t="s">
        <v>79</v>
      </c>
      <c r="AW233" s="11" t="s">
        <v>31</v>
      </c>
      <c r="AX233" s="11" t="s">
        <v>77</v>
      </c>
      <c r="AY233" s="226" t="s">
        <v>118</v>
      </c>
    </row>
    <row r="234" s="1" customFormat="1" ht="16.5" customHeight="1">
      <c r="B234" s="37"/>
      <c r="C234" s="203" t="s">
        <v>377</v>
      </c>
      <c r="D234" s="203" t="s">
        <v>121</v>
      </c>
      <c r="E234" s="204" t="s">
        <v>378</v>
      </c>
      <c r="F234" s="205" t="s">
        <v>379</v>
      </c>
      <c r="G234" s="206" t="s">
        <v>124</v>
      </c>
      <c r="H234" s="207">
        <v>58</v>
      </c>
      <c r="I234" s="208"/>
      <c r="J234" s="209">
        <f>ROUND(I234*H234,2)</f>
        <v>0</v>
      </c>
      <c r="K234" s="205" t="s">
        <v>125</v>
      </c>
      <c r="L234" s="42"/>
      <c r="M234" s="210" t="s">
        <v>19</v>
      </c>
      <c r="N234" s="211" t="s">
        <v>40</v>
      </c>
      <c r="O234" s="78"/>
      <c r="P234" s="212">
        <f>O234*H234</f>
        <v>0</v>
      </c>
      <c r="Q234" s="212">
        <v>1.12266</v>
      </c>
      <c r="R234" s="212">
        <f>Q234*H234</f>
        <v>65.114279999999994</v>
      </c>
      <c r="S234" s="212">
        <v>0</v>
      </c>
      <c r="T234" s="213">
        <f>S234*H234</f>
        <v>0</v>
      </c>
      <c r="AR234" s="16" t="s">
        <v>140</v>
      </c>
      <c r="AT234" s="16" t="s">
        <v>121</v>
      </c>
      <c r="AU234" s="16" t="s">
        <v>79</v>
      </c>
      <c r="AY234" s="16" t="s">
        <v>118</v>
      </c>
      <c r="BE234" s="214">
        <f>IF(N234="základní",J234,0)</f>
        <v>0</v>
      </c>
      <c r="BF234" s="214">
        <f>IF(N234="snížená",J234,0)</f>
        <v>0</v>
      </c>
      <c r="BG234" s="214">
        <f>IF(N234="zákl. přenesená",J234,0)</f>
        <v>0</v>
      </c>
      <c r="BH234" s="214">
        <f>IF(N234="sníž. přenesená",J234,0)</f>
        <v>0</v>
      </c>
      <c r="BI234" s="214">
        <f>IF(N234="nulová",J234,0)</f>
        <v>0</v>
      </c>
      <c r="BJ234" s="16" t="s">
        <v>77</v>
      </c>
      <c r="BK234" s="214">
        <f>ROUND(I234*H234,2)</f>
        <v>0</v>
      </c>
      <c r="BL234" s="16" t="s">
        <v>140</v>
      </c>
      <c r="BM234" s="16" t="s">
        <v>380</v>
      </c>
    </row>
    <row r="235" s="1" customFormat="1">
      <c r="B235" s="37"/>
      <c r="C235" s="38"/>
      <c r="D235" s="217" t="s">
        <v>208</v>
      </c>
      <c r="E235" s="38"/>
      <c r="F235" s="227" t="s">
        <v>381</v>
      </c>
      <c r="G235" s="38"/>
      <c r="H235" s="38"/>
      <c r="I235" s="129"/>
      <c r="J235" s="38"/>
      <c r="K235" s="38"/>
      <c r="L235" s="42"/>
      <c r="M235" s="228"/>
      <c r="N235" s="78"/>
      <c r="O235" s="78"/>
      <c r="P235" s="78"/>
      <c r="Q235" s="78"/>
      <c r="R235" s="78"/>
      <c r="S235" s="78"/>
      <c r="T235" s="79"/>
      <c r="AT235" s="16" t="s">
        <v>208</v>
      </c>
      <c r="AU235" s="16" t="s">
        <v>79</v>
      </c>
    </row>
    <row r="236" s="1" customFormat="1">
      <c r="B236" s="37"/>
      <c r="C236" s="38"/>
      <c r="D236" s="217" t="s">
        <v>134</v>
      </c>
      <c r="E236" s="38"/>
      <c r="F236" s="227" t="s">
        <v>382</v>
      </c>
      <c r="G236" s="38"/>
      <c r="H236" s="38"/>
      <c r="I236" s="129"/>
      <c r="J236" s="38"/>
      <c r="K236" s="38"/>
      <c r="L236" s="42"/>
      <c r="M236" s="228"/>
      <c r="N236" s="78"/>
      <c r="O236" s="78"/>
      <c r="P236" s="78"/>
      <c r="Q236" s="78"/>
      <c r="R236" s="78"/>
      <c r="S236" s="78"/>
      <c r="T236" s="79"/>
      <c r="AT236" s="16" t="s">
        <v>134</v>
      </c>
      <c r="AU236" s="16" t="s">
        <v>79</v>
      </c>
    </row>
    <row r="237" s="11" customFormat="1">
      <c r="B237" s="215"/>
      <c r="C237" s="216"/>
      <c r="D237" s="217" t="s">
        <v>128</v>
      </c>
      <c r="E237" s="218" t="s">
        <v>19</v>
      </c>
      <c r="F237" s="219" t="s">
        <v>376</v>
      </c>
      <c r="G237" s="216"/>
      <c r="H237" s="220">
        <v>58</v>
      </c>
      <c r="I237" s="221"/>
      <c r="J237" s="216"/>
      <c r="K237" s="216"/>
      <c r="L237" s="222"/>
      <c r="M237" s="223"/>
      <c r="N237" s="224"/>
      <c r="O237" s="224"/>
      <c r="P237" s="224"/>
      <c r="Q237" s="224"/>
      <c r="R237" s="224"/>
      <c r="S237" s="224"/>
      <c r="T237" s="225"/>
      <c r="AT237" s="226" t="s">
        <v>128</v>
      </c>
      <c r="AU237" s="226" t="s">
        <v>79</v>
      </c>
      <c r="AV237" s="11" t="s">
        <v>79</v>
      </c>
      <c r="AW237" s="11" t="s">
        <v>31</v>
      </c>
      <c r="AX237" s="11" t="s">
        <v>77</v>
      </c>
      <c r="AY237" s="226" t="s">
        <v>118</v>
      </c>
    </row>
    <row r="238" s="1" customFormat="1" ht="22.5" customHeight="1">
      <c r="B238" s="37"/>
      <c r="C238" s="203" t="s">
        <v>383</v>
      </c>
      <c r="D238" s="203" t="s">
        <v>121</v>
      </c>
      <c r="E238" s="204" t="s">
        <v>384</v>
      </c>
      <c r="F238" s="205" t="s">
        <v>385</v>
      </c>
      <c r="G238" s="206" t="s">
        <v>258</v>
      </c>
      <c r="H238" s="207">
        <v>3</v>
      </c>
      <c r="I238" s="208"/>
      <c r="J238" s="209">
        <f>ROUND(I238*H238,2)</f>
        <v>0</v>
      </c>
      <c r="K238" s="205" t="s">
        <v>125</v>
      </c>
      <c r="L238" s="42"/>
      <c r="M238" s="210" t="s">
        <v>19</v>
      </c>
      <c r="N238" s="211" t="s">
        <v>40</v>
      </c>
      <c r="O238" s="78"/>
      <c r="P238" s="212">
        <f>O238*H238</f>
        <v>0</v>
      </c>
      <c r="Q238" s="212">
        <v>0</v>
      </c>
      <c r="R238" s="212">
        <f>Q238*H238</f>
        <v>0</v>
      </c>
      <c r="S238" s="212">
        <v>0.082000000000000003</v>
      </c>
      <c r="T238" s="213">
        <f>S238*H238</f>
        <v>0.246</v>
      </c>
      <c r="AR238" s="16" t="s">
        <v>140</v>
      </c>
      <c r="AT238" s="16" t="s">
        <v>121</v>
      </c>
      <c r="AU238" s="16" t="s">
        <v>79</v>
      </c>
      <c r="AY238" s="16" t="s">
        <v>118</v>
      </c>
      <c r="BE238" s="214">
        <f>IF(N238="základní",J238,0)</f>
        <v>0</v>
      </c>
      <c r="BF238" s="214">
        <f>IF(N238="snížená",J238,0)</f>
        <v>0</v>
      </c>
      <c r="BG238" s="214">
        <f>IF(N238="zákl. přenesená",J238,0)</f>
        <v>0</v>
      </c>
      <c r="BH238" s="214">
        <f>IF(N238="sníž. přenesená",J238,0)</f>
        <v>0</v>
      </c>
      <c r="BI238" s="214">
        <f>IF(N238="nulová",J238,0)</f>
        <v>0</v>
      </c>
      <c r="BJ238" s="16" t="s">
        <v>77</v>
      </c>
      <c r="BK238" s="214">
        <f>ROUND(I238*H238,2)</f>
        <v>0</v>
      </c>
      <c r="BL238" s="16" t="s">
        <v>140</v>
      </c>
      <c r="BM238" s="16" t="s">
        <v>386</v>
      </c>
    </row>
    <row r="239" s="1" customFormat="1">
      <c r="B239" s="37"/>
      <c r="C239" s="38"/>
      <c r="D239" s="217" t="s">
        <v>208</v>
      </c>
      <c r="E239" s="38"/>
      <c r="F239" s="227" t="s">
        <v>387</v>
      </c>
      <c r="G239" s="38"/>
      <c r="H239" s="38"/>
      <c r="I239" s="129"/>
      <c r="J239" s="38"/>
      <c r="K239" s="38"/>
      <c r="L239" s="42"/>
      <c r="M239" s="228"/>
      <c r="N239" s="78"/>
      <c r="O239" s="78"/>
      <c r="P239" s="78"/>
      <c r="Q239" s="78"/>
      <c r="R239" s="78"/>
      <c r="S239" s="78"/>
      <c r="T239" s="79"/>
      <c r="AT239" s="16" t="s">
        <v>208</v>
      </c>
      <c r="AU239" s="16" t="s">
        <v>79</v>
      </c>
    </row>
    <row r="240" s="1" customFormat="1">
      <c r="B240" s="37"/>
      <c r="C240" s="38"/>
      <c r="D240" s="217" t="s">
        <v>134</v>
      </c>
      <c r="E240" s="38"/>
      <c r="F240" s="227" t="s">
        <v>388</v>
      </c>
      <c r="G240" s="38"/>
      <c r="H240" s="38"/>
      <c r="I240" s="129"/>
      <c r="J240" s="38"/>
      <c r="K240" s="38"/>
      <c r="L240" s="42"/>
      <c r="M240" s="228"/>
      <c r="N240" s="78"/>
      <c r="O240" s="78"/>
      <c r="P240" s="78"/>
      <c r="Q240" s="78"/>
      <c r="R240" s="78"/>
      <c r="S240" s="78"/>
      <c r="T240" s="79"/>
      <c r="AT240" s="16" t="s">
        <v>134</v>
      </c>
      <c r="AU240" s="16" t="s">
        <v>79</v>
      </c>
    </row>
    <row r="241" s="11" customFormat="1">
      <c r="B241" s="215"/>
      <c r="C241" s="216"/>
      <c r="D241" s="217" t="s">
        <v>128</v>
      </c>
      <c r="E241" s="218" t="s">
        <v>19</v>
      </c>
      <c r="F241" s="219" t="s">
        <v>389</v>
      </c>
      <c r="G241" s="216"/>
      <c r="H241" s="220">
        <v>3</v>
      </c>
      <c r="I241" s="221"/>
      <c r="J241" s="216"/>
      <c r="K241" s="216"/>
      <c r="L241" s="222"/>
      <c r="M241" s="223"/>
      <c r="N241" s="224"/>
      <c r="O241" s="224"/>
      <c r="P241" s="224"/>
      <c r="Q241" s="224"/>
      <c r="R241" s="224"/>
      <c r="S241" s="224"/>
      <c r="T241" s="225"/>
      <c r="AT241" s="226" t="s">
        <v>128</v>
      </c>
      <c r="AU241" s="226" t="s">
        <v>79</v>
      </c>
      <c r="AV241" s="11" t="s">
        <v>79</v>
      </c>
      <c r="AW241" s="11" t="s">
        <v>31</v>
      </c>
      <c r="AX241" s="11" t="s">
        <v>77</v>
      </c>
      <c r="AY241" s="226" t="s">
        <v>118</v>
      </c>
    </row>
    <row r="242" s="1" customFormat="1" ht="16.5" customHeight="1">
      <c r="B242" s="37"/>
      <c r="C242" s="203" t="s">
        <v>390</v>
      </c>
      <c r="D242" s="203" t="s">
        <v>121</v>
      </c>
      <c r="E242" s="204" t="s">
        <v>391</v>
      </c>
      <c r="F242" s="205" t="s">
        <v>392</v>
      </c>
      <c r="G242" s="206" t="s">
        <v>258</v>
      </c>
      <c r="H242" s="207">
        <v>3</v>
      </c>
      <c r="I242" s="208"/>
      <c r="J242" s="209">
        <f>ROUND(I242*H242,2)</f>
        <v>0</v>
      </c>
      <c r="K242" s="205" t="s">
        <v>125</v>
      </c>
      <c r="L242" s="42"/>
      <c r="M242" s="210" t="s">
        <v>19</v>
      </c>
      <c r="N242" s="211" t="s">
        <v>40</v>
      </c>
      <c r="O242" s="78"/>
      <c r="P242" s="212">
        <f>O242*H242</f>
        <v>0</v>
      </c>
      <c r="Q242" s="212">
        <v>0.11241</v>
      </c>
      <c r="R242" s="212">
        <f>Q242*H242</f>
        <v>0.33722999999999997</v>
      </c>
      <c r="S242" s="212">
        <v>0</v>
      </c>
      <c r="T242" s="213">
        <f>S242*H242</f>
        <v>0</v>
      </c>
      <c r="AR242" s="16" t="s">
        <v>140</v>
      </c>
      <c r="AT242" s="16" t="s">
        <v>121</v>
      </c>
      <c r="AU242" s="16" t="s">
        <v>79</v>
      </c>
      <c r="AY242" s="16" t="s">
        <v>118</v>
      </c>
      <c r="BE242" s="214">
        <f>IF(N242="základní",J242,0)</f>
        <v>0</v>
      </c>
      <c r="BF242" s="214">
        <f>IF(N242="snížená",J242,0)</f>
        <v>0</v>
      </c>
      <c r="BG242" s="214">
        <f>IF(N242="zákl. přenesená",J242,0)</f>
        <v>0</v>
      </c>
      <c r="BH242" s="214">
        <f>IF(N242="sníž. přenesená",J242,0)</f>
        <v>0</v>
      </c>
      <c r="BI242" s="214">
        <f>IF(N242="nulová",J242,0)</f>
        <v>0</v>
      </c>
      <c r="BJ242" s="16" t="s">
        <v>77</v>
      </c>
      <c r="BK242" s="214">
        <f>ROUND(I242*H242,2)</f>
        <v>0</v>
      </c>
      <c r="BL242" s="16" t="s">
        <v>140</v>
      </c>
      <c r="BM242" s="16" t="s">
        <v>393</v>
      </c>
    </row>
    <row r="243" s="1" customFormat="1">
      <c r="B243" s="37"/>
      <c r="C243" s="38"/>
      <c r="D243" s="217" t="s">
        <v>208</v>
      </c>
      <c r="E243" s="38"/>
      <c r="F243" s="227" t="s">
        <v>394</v>
      </c>
      <c r="G243" s="38"/>
      <c r="H243" s="38"/>
      <c r="I243" s="129"/>
      <c r="J243" s="38"/>
      <c r="K243" s="38"/>
      <c r="L243" s="42"/>
      <c r="M243" s="228"/>
      <c r="N243" s="78"/>
      <c r="O243" s="78"/>
      <c r="P243" s="78"/>
      <c r="Q243" s="78"/>
      <c r="R243" s="78"/>
      <c r="S243" s="78"/>
      <c r="T243" s="79"/>
      <c r="AT243" s="16" t="s">
        <v>208</v>
      </c>
      <c r="AU243" s="16" t="s">
        <v>79</v>
      </c>
    </row>
    <row r="244" s="11" customFormat="1">
      <c r="B244" s="215"/>
      <c r="C244" s="216"/>
      <c r="D244" s="217" t="s">
        <v>128</v>
      </c>
      <c r="E244" s="218" t="s">
        <v>19</v>
      </c>
      <c r="F244" s="219" t="s">
        <v>389</v>
      </c>
      <c r="G244" s="216"/>
      <c r="H244" s="220">
        <v>3</v>
      </c>
      <c r="I244" s="221"/>
      <c r="J244" s="216"/>
      <c r="K244" s="216"/>
      <c r="L244" s="222"/>
      <c r="M244" s="223"/>
      <c r="N244" s="224"/>
      <c r="O244" s="224"/>
      <c r="P244" s="224"/>
      <c r="Q244" s="224"/>
      <c r="R244" s="224"/>
      <c r="S244" s="224"/>
      <c r="T244" s="225"/>
      <c r="AT244" s="226" t="s">
        <v>128</v>
      </c>
      <c r="AU244" s="226" t="s">
        <v>79</v>
      </c>
      <c r="AV244" s="11" t="s">
        <v>79</v>
      </c>
      <c r="AW244" s="11" t="s">
        <v>31</v>
      </c>
      <c r="AX244" s="11" t="s">
        <v>77</v>
      </c>
      <c r="AY244" s="226" t="s">
        <v>118</v>
      </c>
    </row>
    <row r="245" s="1" customFormat="1" ht="16.5" customHeight="1">
      <c r="B245" s="37"/>
      <c r="C245" s="203" t="s">
        <v>395</v>
      </c>
      <c r="D245" s="203" t="s">
        <v>121</v>
      </c>
      <c r="E245" s="204" t="s">
        <v>396</v>
      </c>
      <c r="F245" s="205" t="s">
        <v>397</v>
      </c>
      <c r="G245" s="206" t="s">
        <v>124</v>
      </c>
      <c r="H245" s="207">
        <v>634</v>
      </c>
      <c r="I245" s="208"/>
      <c r="J245" s="209">
        <f>ROUND(I245*H245,2)</f>
        <v>0</v>
      </c>
      <c r="K245" s="205" t="s">
        <v>125</v>
      </c>
      <c r="L245" s="42"/>
      <c r="M245" s="210" t="s">
        <v>19</v>
      </c>
      <c r="N245" s="211" t="s">
        <v>40</v>
      </c>
      <c r="O245" s="78"/>
      <c r="P245" s="212">
        <f>O245*H245</f>
        <v>0</v>
      </c>
      <c r="Q245" s="212">
        <v>0</v>
      </c>
      <c r="R245" s="212">
        <f>Q245*H245</f>
        <v>0</v>
      </c>
      <c r="S245" s="212">
        <v>0</v>
      </c>
      <c r="T245" s="213">
        <f>S245*H245</f>
        <v>0</v>
      </c>
      <c r="AR245" s="16" t="s">
        <v>140</v>
      </c>
      <c r="AT245" s="16" t="s">
        <v>121</v>
      </c>
      <c r="AU245" s="16" t="s">
        <v>79</v>
      </c>
      <c r="AY245" s="16" t="s">
        <v>118</v>
      </c>
      <c r="BE245" s="214">
        <f>IF(N245="základní",J245,0)</f>
        <v>0</v>
      </c>
      <c r="BF245" s="214">
        <f>IF(N245="snížená",J245,0)</f>
        <v>0</v>
      </c>
      <c r="BG245" s="214">
        <f>IF(N245="zákl. přenesená",J245,0)</f>
        <v>0</v>
      </c>
      <c r="BH245" s="214">
        <f>IF(N245="sníž. přenesená",J245,0)</f>
        <v>0</v>
      </c>
      <c r="BI245" s="214">
        <f>IF(N245="nulová",J245,0)</f>
        <v>0</v>
      </c>
      <c r="BJ245" s="16" t="s">
        <v>77</v>
      </c>
      <c r="BK245" s="214">
        <f>ROUND(I245*H245,2)</f>
        <v>0</v>
      </c>
      <c r="BL245" s="16" t="s">
        <v>140</v>
      </c>
      <c r="BM245" s="16" t="s">
        <v>398</v>
      </c>
    </row>
    <row r="246" s="1" customFormat="1">
      <c r="B246" s="37"/>
      <c r="C246" s="38"/>
      <c r="D246" s="217" t="s">
        <v>208</v>
      </c>
      <c r="E246" s="38"/>
      <c r="F246" s="227" t="s">
        <v>399</v>
      </c>
      <c r="G246" s="38"/>
      <c r="H246" s="38"/>
      <c r="I246" s="129"/>
      <c r="J246" s="38"/>
      <c r="K246" s="38"/>
      <c r="L246" s="42"/>
      <c r="M246" s="228"/>
      <c r="N246" s="78"/>
      <c r="O246" s="78"/>
      <c r="P246" s="78"/>
      <c r="Q246" s="78"/>
      <c r="R246" s="78"/>
      <c r="S246" s="78"/>
      <c r="T246" s="79"/>
      <c r="AT246" s="16" t="s">
        <v>208</v>
      </c>
      <c r="AU246" s="16" t="s">
        <v>79</v>
      </c>
    </row>
    <row r="247" s="11" customFormat="1">
      <c r="B247" s="215"/>
      <c r="C247" s="216"/>
      <c r="D247" s="217" t="s">
        <v>128</v>
      </c>
      <c r="E247" s="218" t="s">
        <v>19</v>
      </c>
      <c r="F247" s="219" t="s">
        <v>400</v>
      </c>
      <c r="G247" s="216"/>
      <c r="H247" s="220">
        <v>29</v>
      </c>
      <c r="I247" s="221"/>
      <c r="J247" s="216"/>
      <c r="K247" s="216"/>
      <c r="L247" s="222"/>
      <c r="M247" s="223"/>
      <c r="N247" s="224"/>
      <c r="O247" s="224"/>
      <c r="P247" s="224"/>
      <c r="Q247" s="224"/>
      <c r="R247" s="224"/>
      <c r="S247" s="224"/>
      <c r="T247" s="225"/>
      <c r="AT247" s="226" t="s">
        <v>128</v>
      </c>
      <c r="AU247" s="226" t="s">
        <v>79</v>
      </c>
      <c r="AV247" s="11" t="s">
        <v>79</v>
      </c>
      <c r="AW247" s="11" t="s">
        <v>31</v>
      </c>
      <c r="AX247" s="11" t="s">
        <v>69</v>
      </c>
      <c r="AY247" s="226" t="s">
        <v>118</v>
      </c>
    </row>
    <row r="248" s="11" customFormat="1">
      <c r="B248" s="215"/>
      <c r="C248" s="216"/>
      <c r="D248" s="217" t="s">
        <v>128</v>
      </c>
      <c r="E248" s="218" t="s">
        <v>19</v>
      </c>
      <c r="F248" s="219" t="s">
        <v>401</v>
      </c>
      <c r="G248" s="216"/>
      <c r="H248" s="220">
        <v>261</v>
      </c>
      <c r="I248" s="221"/>
      <c r="J248" s="216"/>
      <c r="K248" s="216"/>
      <c r="L248" s="222"/>
      <c r="M248" s="223"/>
      <c r="N248" s="224"/>
      <c r="O248" s="224"/>
      <c r="P248" s="224"/>
      <c r="Q248" s="224"/>
      <c r="R248" s="224"/>
      <c r="S248" s="224"/>
      <c r="T248" s="225"/>
      <c r="AT248" s="226" t="s">
        <v>128</v>
      </c>
      <c r="AU248" s="226" t="s">
        <v>79</v>
      </c>
      <c r="AV248" s="11" t="s">
        <v>79</v>
      </c>
      <c r="AW248" s="11" t="s">
        <v>31</v>
      </c>
      <c r="AX248" s="11" t="s">
        <v>69</v>
      </c>
      <c r="AY248" s="226" t="s">
        <v>118</v>
      </c>
    </row>
    <row r="249" s="11" customFormat="1">
      <c r="B249" s="215"/>
      <c r="C249" s="216"/>
      <c r="D249" s="217" t="s">
        <v>128</v>
      </c>
      <c r="E249" s="218" t="s">
        <v>19</v>
      </c>
      <c r="F249" s="219" t="s">
        <v>402</v>
      </c>
      <c r="G249" s="216"/>
      <c r="H249" s="220">
        <v>187</v>
      </c>
      <c r="I249" s="221"/>
      <c r="J249" s="216"/>
      <c r="K249" s="216"/>
      <c r="L249" s="222"/>
      <c r="M249" s="223"/>
      <c r="N249" s="224"/>
      <c r="O249" s="224"/>
      <c r="P249" s="224"/>
      <c r="Q249" s="224"/>
      <c r="R249" s="224"/>
      <c r="S249" s="224"/>
      <c r="T249" s="225"/>
      <c r="AT249" s="226" t="s">
        <v>128</v>
      </c>
      <c r="AU249" s="226" t="s">
        <v>79</v>
      </c>
      <c r="AV249" s="11" t="s">
        <v>79</v>
      </c>
      <c r="AW249" s="11" t="s">
        <v>31</v>
      </c>
      <c r="AX249" s="11" t="s">
        <v>69</v>
      </c>
      <c r="AY249" s="226" t="s">
        <v>118</v>
      </c>
    </row>
    <row r="250" s="11" customFormat="1">
      <c r="B250" s="215"/>
      <c r="C250" s="216"/>
      <c r="D250" s="217" t="s">
        <v>128</v>
      </c>
      <c r="E250" s="218" t="s">
        <v>19</v>
      </c>
      <c r="F250" s="219" t="s">
        <v>403</v>
      </c>
      <c r="G250" s="216"/>
      <c r="H250" s="220">
        <v>31</v>
      </c>
      <c r="I250" s="221"/>
      <c r="J250" s="216"/>
      <c r="K250" s="216"/>
      <c r="L250" s="222"/>
      <c r="M250" s="223"/>
      <c r="N250" s="224"/>
      <c r="O250" s="224"/>
      <c r="P250" s="224"/>
      <c r="Q250" s="224"/>
      <c r="R250" s="224"/>
      <c r="S250" s="224"/>
      <c r="T250" s="225"/>
      <c r="AT250" s="226" t="s">
        <v>128</v>
      </c>
      <c r="AU250" s="226" t="s">
        <v>79</v>
      </c>
      <c r="AV250" s="11" t="s">
        <v>79</v>
      </c>
      <c r="AW250" s="11" t="s">
        <v>31</v>
      </c>
      <c r="AX250" s="11" t="s">
        <v>69</v>
      </c>
      <c r="AY250" s="226" t="s">
        <v>118</v>
      </c>
    </row>
    <row r="251" s="11" customFormat="1">
      <c r="B251" s="215"/>
      <c r="C251" s="216"/>
      <c r="D251" s="217" t="s">
        <v>128</v>
      </c>
      <c r="E251" s="218" t="s">
        <v>19</v>
      </c>
      <c r="F251" s="219" t="s">
        <v>404</v>
      </c>
      <c r="G251" s="216"/>
      <c r="H251" s="220">
        <v>6.5</v>
      </c>
      <c r="I251" s="221"/>
      <c r="J251" s="216"/>
      <c r="K251" s="216"/>
      <c r="L251" s="222"/>
      <c r="M251" s="223"/>
      <c r="N251" s="224"/>
      <c r="O251" s="224"/>
      <c r="P251" s="224"/>
      <c r="Q251" s="224"/>
      <c r="R251" s="224"/>
      <c r="S251" s="224"/>
      <c r="T251" s="225"/>
      <c r="AT251" s="226" t="s">
        <v>128</v>
      </c>
      <c r="AU251" s="226" t="s">
        <v>79</v>
      </c>
      <c r="AV251" s="11" t="s">
        <v>79</v>
      </c>
      <c r="AW251" s="11" t="s">
        <v>31</v>
      </c>
      <c r="AX251" s="11" t="s">
        <v>69</v>
      </c>
      <c r="AY251" s="226" t="s">
        <v>118</v>
      </c>
    </row>
    <row r="252" s="11" customFormat="1">
      <c r="B252" s="215"/>
      <c r="C252" s="216"/>
      <c r="D252" s="217" t="s">
        <v>128</v>
      </c>
      <c r="E252" s="218" t="s">
        <v>19</v>
      </c>
      <c r="F252" s="219" t="s">
        <v>405</v>
      </c>
      <c r="G252" s="216"/>
      <c r="H252" s="220">
        <v>6.5</v>
      </c>
      <c r="I252" s="221"/>
      <c r="J252" s="216"/>
      <c r="K252" s="216"/>
      <c r="L252" s="222"/>
      <c r="M252" s="223"/>
      <c r="N252" s="224"/>
      <c r="O252" s="224"/>
      <c r="P252" s="224"/>
      <c r="Q252" s="224"/>
      <c r="R252" s="224"/>
      <c r="S252" s="224"/>
      <c r="T252" s="225"/>
      <c r="AT252" s="226" t="s">
        <v>128</v>
      </c>
      <c r="AU252" s="226" t="s">
        <v>79</v>
      </c>
      <c r="AV252" s="11" t="s">
        <v>79</v>
      </c>
      <c r="AW252" s="11" t="s">
        <v>31</v>
      </c>
      <c r="AX252" s="11" t="s">
        <v>69</v>
      </c>
      <c r="AY252" s="226" t="s">
        <v>118</v>
      </c>
    </row>
    <row r="253" s="11" customFormat="1">
      <c r="B253" s="215"/>
      <c r="C253" s="216"/>
      <c r="D253" s="217" t="s">
        <v>128</v>
      </c>
      <c r="E253" s="218" t="s">
        <v>19</v>
      </c>
      <c r="F253" s="219" t="s">
        <v>406</v>
      </c>
      <c r="G253" s="216"/>
      <c r="H253" s="220">
        <v>113</v>
      </c>
      <c r="I253" s="221"/>
      <c r="J253" s="216"/>
      <c r="K253" s="216"/>
      <c r="L253" s="222"/>
      <c r="M253" s="223"/>
      <c r="N253" s="224"/>
      <c r="O253" s="224"/>
      <c r="P253" s="224"/>
      <c r="Q253" s="224"/>
      <c r="R253" s="224"/>
      <c r="S253" s="224"/>
      <c r="T253" s="225"/>
      <c r="AT253" s="226" t="s">
        <v>128</v>
      </c>
      <c r="AU253" s="226" t="s">
        <v>79</v>
      </c>
      <c r="AV253" s="11" t="s">
        <v>79</v>
      </c>
      <c r="AW253" s="11" t="s">
        <v>31</v>
      </c>
      <c r="AX253" s="11" t="s">
        <v>69</v>
      </c>
      <c r="AY253" s="226" t="s">
        <v>118</v>
      </c>
    </row>
    <row r="254" s="12" customFormat="1">
      <c r="B254" s="232"/>
      <c r="C254" s="233"/>
      <c r="D254" s="217" t="s">
        <v>128</v>
      </c>
      <c r="E254" s="234" t="s">
        <v>19</v>
      </c>
      <c r="F254" s="235" t="s">
        <v>213</v>
      </c>
      <c r="G254" s="233"/>
      <c r="H254" s="236">
        <v>634</v>
      </c>
      <c r="I254" s="237"/>
      <c r="J254" s="233"/>
      <c r="K254" s="233"/>
      <c r="L254" s="238"/>
      <c r="M254" s="239"/>
      <c r="N254" s="240"/>
      <c r="O254" s="240"/>
      <c r="P254" s="240"/>
      <c r="Q254" s="240"/>
      <c r="R254" s="240"/>
      <c r="S254" s="240"/>
      <c r="T254" s="241"/>
      <c r="AT254" s="242" t="s">
        <v>128</v>
      </c>
      <c r="AU254" s="242" t="s">
        <v>79</v>
      </c>
      <c r="AV254" s="12" t="s">
        <v>140</v>
      </c>
      <c r="AW254" s="12" t="s">
        <v>31</v>
      </c>
      <c r="AX254" s="12" t="s">
        <v>77</v>
      </c>
      <c r="AY254" s="242" t="s">
        <v>118</v>
      </c>
    </row>
    <row r="255" s="1" customFormat="1" ht="16.5" customHeight="1">
      <c r="B255" s="37"/>
      <c r="C255" s="203" t="s">
        <v>407</v>
      </c>
      <c r="D255" s="203" t="s">
        <v>121</v>
      </c>
      <c r="E255" s="204" t="s">
        <v>408</v>
      </c>
      <c r="F255" s="205" t="s">
        <v>409</v>
      </c>
      <c r="G255" s="206" t="s">
        <v>124</v>
      </c>
      <c r="H255" s="207">
        <v>148.5</v>
      </c>
      <c r="I255" s="208"/>
      <c r="J255" s="209">
        <f>ROUND(I255*H255,2)</f>
        <v>0</v>
      </c>
      <c r="K255" s="205" t="s">
        <v>125</v>
      </c>
      <c r="L255" s="42"/>
      <c r="M255" s="210" t="s">
        <v>19</v>
      </c>
      <c r="N255" s="211" t="s">
        <v>40</v>
      </c>
      <c r="O255" s="78"/>
      <c r="P255" s="212">
        <f>O255*H255</f>
        <v>0</v>
      </c>
      <c r="Q255" s="212">
        <v>8.0000000000000007E-05</v>
      </c>
      <c r="R255" s="212">
        <f>Q255*H255</f>
        <v>0.011880000000000002</v>
      </c>
      <c r="S255" s="212">
        <v>0</v>
      </c>
      <c r="T255" s="213">
        <f>S255*H255</f>
        <v>0</v>
      </c>
      <c r="AR255" s="16" t="s">
        <v>140</v>
      </c>
      <c r="AT255" s="16" t="s">
        <v>121</v>
      </c>
      <c r="AU255" s="16" t="s">
        <v>79</v>
      </c>
      <c r="AY255" s="16" t="s">
        <v>118</v>
      </c>
      <c r="BE255" s="214">
        <f>IF(N255="základní",J255,0)</f>
        <v>0</v>
      </c>
      <c r="BF255" s="214">
        <f>IF(N255="snížená",J255,0)</f>
        <v>0</v>
      </c>
      <c r="BG255" s="214">
        <f>IF(N255="zákl. přenesená",J255,0)</f>
        <v>0</v>
      </c>
      <c r="BH255" s="214">
        <f>IF(N255="sníž. přenesená",J255,0)</f>
        <v>0</v>
      </c>
      <c r="BI255" s="214">
        <f>IF(N255="nulová",J255,0)</f>
        <v>0</v>
      </c>
      <c r="BJ255" s="16" t="s">
        <v>77</v>
      </c>
      <c r="BK255" s="214">
        <f>ROUND(I255*H255,2)</f>
        <v>0</v>
      </c>
      <c r="BL255" s="16" t="s">
        <v>140</v>
      </c>
      <c r="BM255" s="16" t="s">
        <v>410</v>
      </c>
    </row>
    <row r="256" s="1" customFormat="1">
      <c r="B256" s="37"/>
      <c r="C256" s="38"/>
      <c r="D256" s="217" t="s">
        <v>208</v>
      </c>
      <c r="E256" s="38"/>
      <c r="F256" s="227" t="s">
        <v>411</v>
      </c>
      <c r="G256" s="38"/>
      <c r="H256" s="38"/>
      <c r="I256" s="129"/>
      <c r="J256" s="38"/>
      <c r="K256" s="38"/>
      <c r="L256" s="42"/>
      <c r="M256" s="228"/>
      <c r="N256" s="78"/>
      <c r="O256" s="78"/>
      <c r="P256" s="78"/>
      <c r="Q256" s="78"/>
      <c r="R256" s="78"/>
      <c r="S256" s="78"/>
      <c r="T256" s="79"/>
      <c r="AT256" s="16" t="s">
        <v>208</v>
      </c>
      <c r="AU256" s="16" t="s">
        <v>79</v>
      </c>
    </row>
    <row r="257" s="11" customFormat="1">
      <c r="B257" s="215"/>
      <c r="C257" s="216"/>
      <c r="D257" s="217" t="s">
        <v>128</v>
      </c>
      <c r="E257" s="218" t="s">
        <v>19</v>
      </c>
      <c r="F257" s="219" t="s">
        <v>400</v>
      </c>
      <c r="G257" s="216"/>
      <c r="H257" s="220">
        <v>29</v>
      </c>
      <c r="I257" s="221"/>
      <c r="J257" s="216"/>
      <c r="K257" s="216"/>
      <c r="L257" s="222"/>
      <c r="M257" s="223"/>
      <c r="N257" s="224"/>
      <c r="O257" s="224"/>
      <c r="P257" s="224"/>
      <c r="Q257" s="224"/>
      <c r="R257" s="224"/>
      <c r="S257" s="224"/>
      <c r="T257" s="225"/>
      <c r="AT257" s="226" t="s">
        <v>128</v>
      </c>
      <c r="AU257" s="226" t="s">
        <v>79</v>
      </c>
      <c r="AV257" s="11" t="s">
        <v>79</v>
      </c>
      <c r="AW257" s="11" t="s">
        <v>31</v>
      </c>
      <c r="AX257" s="11" t="s">
        <v>69</v>
      </c>
      <c r="AY257" s="226" t="s">
        <v>118</v>
      </c>
    </row>
    <row r="258" s="11" customFormat="1">
      <c r="B258" s="215"/>
      <c r="C258" s="216"/>
      <c r="D258" s="217" t="s">
        <v>128</v>
      </c>
      <c r="E258" s="218" t="s">
        <v>19</v>
      </c>
      <c r="F258" s="219" t="s">
        <v>404</v>
      </c>
      <c r="G258" s="216"/>
      <c r="H258" s="220">
        <v>6.5</v>
      </c>
      <c r="I258" s="221"/>
      <c r="J258" s="216"/>
      <c r="K258" s="216"/>
      <c r="L258" s="222"/>
      <c r="M258" s="223"/>
      <c r="N258" s="224"/>
      <c r="O258" s="224"/>
      <c r="P258" s="224"/>
      <c r="Q258" s="224"/>
      <c r="R258" s="224"/>
      <c r="S258" s="224"/>
      <c r="T258" s="225"/>
      <c r="AT258" s="226" t="s">
        <v>128</v>
      </c>
      <c r="AU258" s="226" t="s">
        <v>79</v>
      </c>
      <c r="AV258" s="11" t="s">
        <v>79</v>
      </c>
      <c r="AW258" s="11" t="s">
        <v>31</v>
      </c>
      <c r="AX258" s="11" t="s">
        <v>69</v>
      </c>
      <c r="AY258" s="226" t="s">
        <v>118</v>
      </c>
    </row>
    <row r="259" s="11" customFormat="1">
      <c r="B259" s="215"/>
      <c r="C259" s="216"/>
      <c r="D259" s="217" t="s">
        <v>128</v>
      </c>
      <c r="E259" s="218" t="s">
        <v>19</v>
      </c>
      <c r="F259" s="219" t="s">
        <v>406</v>
      </c>
      <c r="G259" s="216"/>
      <c r="H259" s="220">
        <v>113</v>
      </c>
      <c r="I259" s="221"/>
      <c r="J259" s="216"/>
      <c r="K259" s="216"/>
      <c r="L259" s="222"/>
      <c r="M259" s="223"/>
      <c r="N259" s="224"/>
      <c r="O259" s="224"/>
      <c r="P259" s="224"/>
      <c r="Q259" s="224"/>
      <c r="R259" s="224"/>
      <c r="S259" s="224"/>
      <c r="T259" s="225"/>
      <c r="AT259" s="226" t="s">
        <v>128</v>
      </c>
      <c r="AU259" s="226" t="s">
        <v>79</v>
      </c>
      <c r="AV259" s="11" t="s">
        <v>79</v>
      </c>
      <c r="AW259" s="11" t="s">
        <v>31</v>
      </c>
      <c r="AX259" s="11" t="s">
        <v>69</v>
      </c>
      <c r="AY259" s="226" t="s">
        <v>118</v>
      </c>
    </row>
    <row r="260" s="12" customFormat="1">
      <c r="B260" s="232"/>
      <c r="C260" s="233"/>
      <c r="D260" s="217" t="s">
        <v>128</v>
      </c>
      <c r="E260" s="234" t="s">
        <v>19</v>
      </c>
      <c r="F260" s="235" t="s">
        <v>213</v>
      </c>
      <c r="G260" s="233"/>
      <c r="H260" s="236">
        <v>148.5</v>
      </c>
      <c r="I260" s="237"/>
      <c r="J260" s="233"/>
      <c r="K260" s="233"/>
      <c r="L260" s="238"/>
      <c r="M260" s="239"/>
      <c r="N260" s="240"/>
      <c r="O260" s="240"/>
      <c r="P260" s="240"/>
      <c r="Q260" s="240"/>
      <c r="R260" s="240"/>
      <c r="S260" s="240"/>
      <c r="T260" s="241"/>
      <c r="AT260" s="242" t="s">
        <v>128</v>
      </c>
      <c r="AU260" s="242" t="s">
        <v>79</v>
      </c>
      <c r="AV260" s="12" t="s">
        <v>140</v>
      </c>
      <c r="AW260" s="12" t="s">
        <v>31</v>
      </c>
      <c r="AX260" s="12" t="s">
        <v>77</v>
      </c>
      <c r="AY260" s="242" t="s">
        <v>118</v>
      </c>
    </row>
    <row r="261" s="1" customFormat="1" ht="16.5" customHeight="1">
      <c r="B261" s="37"/>
      <c r="C261" s="203" t="s">
        <v>412</v>
      </c>
      <c r="D261" s="203" t="s">
        <v>121</v>
      </c>
      <c r="E261" s="204" t="s">
        <v>413</v>
      </c>
      <c r="F261" s="205" t="s">
        <v>414</v>
      </c>
      <c r="G261" s="206" t="s">
        <v>124</v>
      </c>
      <c r="H261" s="207">
        <v>148.5</v>
      </c>
      <c r="I261" s="208"/>
      <c r="J261" s="209">
        <f>ROUND(I261*H261,2)</f>
        <v>0</v>
      </c>
      <c r="K261" s="205" t="s">
        <v>125</v>
      </c>
      <c r="L261" s="42"/>
      <c r="M261" s="210" t="s">
        <v>19</v>
      </c>
      <c r="N261" s="211" t="s">
        <v>40</v>
      </c>
      <c r="O261" s="78"/>
      <c r="P261" s="212">
        <f>O261*H261</f>
        <v>0</v>
      </c>
      <c r="Q261" s="212">
        <v>0.00011</v>
      </c>
      <c r="R261" s="212">
        <f>Q261*H261</f>
        <v>0.016335000000000002</v>
      </c>
      <c r="S261" s="212">
        <v>0</v>
      </c>
      <c r="T261" s="213">
        <f>S261*H261</f>
        <v>0</v>
      </c>
      <c r="AR261" s="16" t="s">
        <v>140</v>
      </c>
      <c r="AT261" s="16" t="s">
        <v>121</v>
      </c>
      <c r="AU261" s="16" t="s">
        <v>79</v>
      </c>
      <c r="AY261" s="16" t="s">
        <v>118</v>
      </c>
      <c r="BE261" s="214">
        <f>IF(N261="základní",J261,0)</f>
        <v>0</v>
      </c>
      <c r="BF261" s="214">
        <f>IF(N261="snížená",J261,0)</f>
        <v>0</v>
      </c>
      <c r="BG261" s="214">
        <f>IF(N261="zákl. přenesená",J261,0)</f>
        <v>0</v>
      </c>
      <c r="BH261" s="214">
        <f>IF(N261="sníž. přenesená",J261,0)</f>
        <v>0</v>
      </c>
      <c r="BI261" s="214">
        <f>IF(N261="nulová",J261,0)</f>
        <v>0</v>
      </c>
      <c r="BJ261" s="16" t="s">
        <v>77</v>
      </c>
      <c r="BK261" s="214">
        <f>ROUND(I261*H261,2)</f>
        <v>0</v>
      </c>
      <c r="BL261" s="16" t="s">
        <v>140</v>
      </c>
      <c r="BM261" s="16" t="s">
        <v>415</v>
      </c>
    </row>
    <row r="262" s="1" customFormat="1">
      <c r="B262" s="37"/>
      <c r="C262" s="38"/>
      <c r="D262" s="217" t="s">
        <v>208</v>
      </c>
      <c r="E262" s="38"/>
      <c r="F262" s="227" t="s">
        <v>411</v>
      </c>
      <c r="G262" s="38"/>
      <c r="H262" s="38"/>
      <c r="I262" s="129"/>
      <c r="J262" s="38"/>
      <c r="K262" s="38"/>
      <c r="L262" s="42"/>
      <c r="M262" s="228"/>
      <c r="N262" s="78"/>
      <c r="O262" s="78"/>
      <c r="P262" s="78"/>
      <c r="Q262" s="78"/>
      <c r="R262" s="78"/>
      <c r="S262" s="78"/>
      <c r="T262" s="79"/>
      <c r="AT262" s="16" t="s">
        <v>208</v>
      </c>
      <c r="AU262" s="16" t="s">
        <v>79</v>
      </c>
    </row>
    <row r="263" s="11" customFormat="1">
      <c r="B263" s="215"/>
      <c r="C263" s="216"/>
      <c r="D263" s="217" t="s">
        <v>128</v>
      </c>
      <c r="E263" s="218" t="s">
        <v>19</v>
      </c>
      <c r="F263" s="219" t="s">
        <v>400</v>
      </c>
      <c r="G263" s="216"/>
      <c r="H263" s="220">
        <v>29</v>
      </c>
      <c r="I263" s="221"/>
      <c r="J263" s="216"/>
      <c r="K263" s="216"/>
      <c r="L263" s="222"/>
      <c r="M263" s="223"/>
      <c r="N263" s="224"/>
      <c r="O263" s="224"/>
      <c r="P263" s="224"/>
      <c r="Q263" s="224"/>
      <c r="R263" s="224"/>
      <c r="S263" s="224"/>
      <c r="T263" s="225"/>
      <c r="AT263" s="226" t="s">
        <v>128</v>
      </c>
      <c r="AU263" s="226" t="s">
        <v>79</v>
      </c>
      <c r="AV263" s="11" t="s">
        <v>79</v>
      </c>
      <c r="AW263" s="11" t="s">
        <v>31</v>
      </c>
      <c r="AX263" s="11" t="s">
        <v>69</v>
      </c>
      <c r="AY263" s="226" t="s">
        <v>118</v>
      </c>
    </row>
    <row r="264" s="11" customFormat="1">
      <c r="B264" s="215"/>
      <c r="C264" s="216"/>
      <c r="D264" s="217" t="s">
        <v>128</v>
      </c>
      <c r="E264" s="218" t="s">
        <v>19</v>
      </c>
      <c r="F264" s="219" t="s">
        <v>404</v>
      </c>
      <c r="G264" s="216"/>
      <c r="H264" s="220">
        <v>6.5</v>
      </c>
      <c r="I264" s="221"/>
      <c r="J264" s="216"/>
      <c r="K264" s="216"/>
      <c r="L264" s="222"/>
      <c r="M264" s="223"/>
      <c r="N264" s="224"/>
      <c r="O264" s="224"/>
      <c r="P264" s="224"/>
      <c r="Q264" s="224"/>
      <c r="R264" s="224"/>
      <c r="S264" s="224"/>
      <c r="T264" s="225"/>
      <c r="AT264" s="226" t="s">
        <v>128</v>
      </c>
      <c r="AU264" s="226" t="s">
        <v>79</v>
      </c>
      <c r="AV264" s="11" t="s">
        <v>79</v>
      </c>
      <c r="AW264" s="11" t="s">
        <v>31</v>
      </c>
      <c r="AX264" s="11" t="s">
        <v>69</v>
      </c>
      <c r="AY264" s="226" t="s">
        <v>118</v>
      </c>
    </row>
    <row r="265" s="11" customFormat="1">
      <c r="B265" s="215"/>
      <c r="C265" s="216"/>
      <c r="D265" s="217" t="s">
        <v>128</v>
      </c>
      <c r="E265" s="218" t="s">
        <v>19</v>
      </c>
      <c r="F265" s="219" t="s">
        <v>406</v>
      </c>
      <c r="G265" s="216"/>
      <c r="H265" s="220">
        <v>113</v>
      </c>
      <c r="I265" s="221"/>
      <c r="J265" s="216"/>
      <c r="K265" s="216"/>
      <c r="L265" s="222"/>
      <c r="M265" s="223"/>
      <c r="N265" s="224"/>
      <c r="O265" s="224"/>
      <c r="P265" s="224"/>
      <c r="Q265" s="224"/>
      <c r="R265" s="224"/>
      <c r="S265" s="224"/>
      <c r="T265" s="225"/>
      <c r="AT265" s="226" t="s">
        <v>128</v>
      </c>
      <c r="AU265" s="226" t="s">
        <v>79</v>
      </c>
      <c r="AV265" s="11" t="s">
        <v>79</v>
      </c>
      <c r="AW265" s="11" t="s">
        <v>31</v>
      </c>
      <c r="AX265" s="11" t="s">
        <v>69</v>
      </c>
      <c r="AY265" s="226" t="s">
        <v>118</v>
      </c>
    </row>
    <row r="266" s="12" customFormat="1">
      <c r="B266" s="232"/>
      <c r="C266" s="233"/>
      <c r="D266" s="217" t="s">
        <v>128</v>
      </c>
      <c r="E266" s="234" t="s">
        <v>19</v>
      </c>
      <c r="F266" s="235" t="s">
        <v>213</v>
      </c>
      <c r="G266" s="233"/>
      <c r="H266" s="236">
        <v>148.5</v>
      </c>
      <c r="I266" s="237"/>
      <c r="J266" s="233"/>
      <c r="K266" s="233"/>
      <c r="L266" s="238"/>
      <c r="M266" s="239"/>
      <c r="N266" s="240"/>
      <c r="O266" s="240"/>
      <c r="P266" s="240"/>
      <c r="Q266" s="240"/>
      <c r="R266" s="240"/>
      <c r="S266" s="240"/>
      <c r="T266" s="241"/>
      <c r="AT266" s="242" t="s">
        <v>128</v>
      </c>
      <c r="AU266" s="242" t="s">
        <v>79</v>
      </c>
      <c r="AV266" s="12" t="s">
        <v>140</v>
      </c>
      <c r="AW266" s="12" t="s">
        <v>31</v>
      </c>
      <c r="AX266" s="12" t="s">
        <v>77</v>
      </c>
      <c r="AY266" s="242" t="s">
        <v>118</v>
      </c>
    </row>
    <row r="267" s="1" customFormat="1" ht="16.5" customHeight="1">
      <c r="B267" s="37"/>
      <c r="C267" s="203" t="s">
        <v>416</v>
      </c>
      <c r="D267" s="203" t="s">
        <v>121</v>
      </c>
      <c r="E267" s="204" t="s">
        <v>417</v>
      </c>
      <c r="F267" s="205" t="s">
        <v>418</v>
      </c>
      <c r="G267" s="206" t="s">
        <v>124</v>
      </c>
      <c r="H267" s="207">
        <v>479</v>
      </c>
      <c r="I267" s="208"/>
      <c r="J267" s="209">
        <f>ROUND(I267*H267,2)</f>
        <v>0</v>
      </c>
      <c r="K267" s="205" t="s">
        <v>125</v>
      </c>
      <c r="L267" s="42"/>
      <c r="M267" s="210" t="s">
        <v>19</v>
      </c>
      <c r="N267" s="211" t="s">
        <v>40</v>
      </c>
      <c r="O267" s="78"/>
      <c r="P267" s="212">
        <f>O267*H267</f>
        <v>0</v>
      </c>
      <c r="Q267" s="212">
        <v>3.0000000000000001E-05</v>
      </c>
      <c r="R267" s="212">
        <f>Q267*H267</f>
        <v>0.014370000000000001</v>
      </c>
      <c r="S267" s="212">
        <v>0</v>
      </c>
      <c r="T267" s="213">
        <f>S267*H267</f>
        <v>0</v>
      </c>
      <c r="AR267" s="16" t="s">
        <v>140</v>
      </c>
      <c r="AT267" s="16" t="s">
        <v>121</v>
      </c>
      <c r="AU267" s="16" t="s">
        <v>79</v>
      </c>
      <c r="AY267" s="16" t="s">
        <v>118</v>
      </c>
      <c r="BE267" s="214">
        <f>IF(N267="základní",J267,0)</f>
        <v>0</v>
      </c>
      <c r="BF267" s="214">
        <f>IF(N267="snížená",J267,0)</f>
        <v>0</v>
      </c>
      <c r="BG267" s="214">
        <f>IF(N267="zákl. přenesená",J267,0)</f>
        <v>0</v>
      </c>
      <c r="BH267" s="214">
        <f>IF(N267="sníž. přenesená",J267,0)</f>
        <v>0</v>
      </c>
      <c r="BI267" s="214">
        <f>IF(N267="nulová",J267,0)</f>
        <v>0</v>
      </c>
      <c r="BJ267" s="16" t="s">
        <v>77</v>
      </c>
      <c r="BK267" s="214">
        <f>ROUND(I267*H267,2)</f>
        <v>0</v>
      </c>
      <c r="BL267" s="16" t="s">
        <v>140</v>
      </c>
      <c r="BM267" s="16" t="s">
        <v>419</v>
      </c>
    </row>
    <row r="268" s="1" customFormat="1">
      <c r="B268" s="37"/>
      <c r="C268" s="38"/>
      <c r="D268" s="217" t="s">
        <v>208</v>
      </c>
      <c r="E268" s="38"/>
      <c r="F268" s="227" t="s">
        <v>411</v>
      </c>
      <c r="G268" s="38"/>
      <c r="H268" s="38"/>
      <c r="I268" s="129"/>
      <c r="J268" s="38"/>
      <c r="K268" s="38"/>
      <c r="L268" s="42"/>
      <c r="M268" s="228"/>
      <c r="N268" s="78"/>
      <c r="O268" s="78"/>
      <c r="P268" s="78"/>
      <c r="Q268" s="78"/>
      <c r="R268" s="78"/>
      <c r="S268" s="78"/>
      <c r="T268" s="79"/>
      <c r="AT268" s="16" t="s">
        <v>208</v>
      </c>
      <c r="AU268" s="16" t="s">
        <v>79</v>
      </c>
    </row>
    <row r="269" s="11" customFormat="1">
      <c r="B269" s="215"/>
      <c r="C269" s="216"/>
      <c r="D269" s="217" t="s">
        <v>128</v>
      </c>
      <c r="E269" s="218" t="s">
        <v>19</v>
      </c>
      <c r="F269" s="219" t="s">
        <v>401</v>
      </c>
      <c r="G269" s="216"/>
      <c r="H269" s="220">
        <v>261</v>
      </c>
      <c r="I269" s="221"/>
      <c r="J269" s="216"/>
      <c r="K269" s="216"/>
      <c r="L269" s="222"/>
      <c r="M269" s="223"/>
      <c r="N269" s="224"/>
      <c r="O269" s="224"/>
      <c r="P269" s="224"/>
      <c r="Q269" s="224"/>
      <c r="R269" s="224"/>
      <c r="S269" s="224"/>
      <c r="T269" s="225"/>
      <c r="AT269" s="226" t="s">
        <v>128</v>
      </c>
      <c r="AU269" s="226" t="s">
        <v>79</v>
      </c>
      <c r="AV269" s="11" t="s">
        <v>79</v>
      </c>
      <c r="AW269" s="11" t="s">
        <v>31</v>
      </c>
      <c r="AX269" s="11" t="s">
        <v>69</v>
      </c>
      <c r="AY269" s="226" t="s">
        <v>118</v>
      </c>
    </row>
    <row r="270" s="11" customFormat="1">
      <c r="B270" s="215"/>
      <c r="C270" s="216"/>
      <c r="D270" s="217" t="s">
        <v>128</v>
      </c>
      <c r="E270" s="218" t="s">
        <v>19</v>
      </c>
      <c r="F270" s="219" t="s">
        <v>402</v>
      </c>
      <c r="G270" s="216"/>
      <c r="H270" s="220">
        <v>187</v>
      </c>
      <c r="I270" s="221"/>
      <c r="J270" s="216"/>
      <c r="K270" s="216"/>
      <c r="L270" s="222"/>
      <c r="M270" s="223"/>
      <c r="N270" s="224"/>
      <c r="O270" s="224"/>
      <c r="P270" s="224"/>
      <c r="Q270" s="224"/>
      <c r="R270" s="224"/>
      <c r="S270" s="224"/>
      <c r="T270" s="225"/>
      <c r="AT270" s="226" t="s">
        <v>128</v>
      </c>
      <c r="AU270" s="226" t="s">
        <v>79</v>
      </c>
      <c r="AV270" s="11" t="s">
        <v>79</v>
      </c>
      <c r="AW270" s="11" t="s">
        <v>31</v>
      </c>
      <c r="AX270" s="11" t="s">
        <v>69</v>
      </c>
      <c r="AY270" s="226" t="s">
        <v>118</v>
      </c>
    </row>
    <row r="271" s="11" customFormat="1">
      <c r="B271" s="215"/>
      <c r="C271" s="216"/>
      <c r="D271" s="217" t="s">
        <v>128</v>
      </c>
      <c r="E271" s="218" t="s">
        <v>19</v>
      </c>
      <c r="F271" s="219" t="s">
        <v>403</v>
      </c>
      <c r="G271" s="216"/>
      <c r="H271" s="220">
        <v>31</v>
      </c>
      <c r="I271" s="221"/>
      <c r="J271" s="216"/>
      <c r="K271" s="216"/>
      <c r="L271" s="222"/>
      <c r="M271" s="223"/>
      <c r="N271" s="224"/>
      <c r="O271" s="224"/>
      <c r="P271" s="224"/>
      <c r="Q271" s="224"/>
      <c r="R271" s="224"/>
      <c r="S271" s="224"/>
      <c r="T271" s="225"/>
      <c r="AT271" s="226" t="s">
        <v>128</v>
      </c>
      <c r="AU271" s="226" t="s">
        <v>79</v>
      </c>
      <c r="AV271" s="11" t="s">
        <v>79</v>
      </c>
      <c r="AW271" s="11" t="s">
        <v>31</v>
      </c>
      <c r="AX271" s="11" t="s">
        <v>69</v>
      </c>
      <c r="AY271" s="226" t="s">
        <v>118</v>
      </c>
    </row>
    <row r="272" s="12" customFormat="1">
      <c r="B272" s="232"/>
      <c r="C272" s="233"/>
      <c r="D272" s="217" t="s">
        <v>128</v>
      </c>
      <c r="E272" s="234" t="s">
        <v>19</v>
      </c>
      <c r="F272" s="235" t="s">
        <v>213</v>
      </c>
      <c r="G272" s="233"/>
      <c r="H272" s="236">
        <v>479</v>
      </c>
      <c r="I272" s="237"/>
      <c r="J272" s="233"/>
      <c r="K272" s="233"/>
      <c r="L272" s="238"/>
      <c r="M272" s="239"/>
      <c r="N272" s="240"/>
      <c r="O272" s="240"/>
      <c r="P272" s="240"/>
      <c r="Q272" s="240"/>
      <c r="R272" s="240"/>
      <c r="S272" s="240"/>
      <c r="T272" s="241"/>
      <c r="AT272" s="242" t="s">
        <v>128</v>
      </c>
      <c r="AU272" s="242" t="s">
        <v>79</v>
      </c>
      <c r="AV272" s="12" t="s">
        <v>140</v>
      </c>
      <c r="AW272" s="12" t="s">
        <v>31</v>
      </c>
      <c r="AX272" s="12" t="s">
        <v>77</v>
      </c>
      <c r="AY272" s="242" t="s">
        <v>118</v>
      </c>
    </row>
    <row r="273" s="1" customFormat="1" ht="16.5" customHeight="1">
      <c r="B273" s="37"/>
      <c r="C273" s="203" t="s">
        <v>420</v>
      </c>
      <c r="D273" s="203" t="s">
        <v>121</v>
      </c>
      <c r="E273" s="204" t="s">
        <v>421</v>
      </c>
      <c r="F273" s="205" t="s">
        <v>422</v>
      </c>
      <c r="G273" s="206" t="s">
        <v>124</v>
      </c>
      <c r="H273" s="207">
        <v>479</v>
      </c>
      <c r="I273" s="208"/>
      <c r="J273" s="209">
        <f>ROUND(I273*H273,2)</f>
        <v>0</v>
      </c>
      <c r="K273" s="205" t="s">
        <v>125</v>
      </c>
      <c r="L273" s="42"/>
      <c r="M273" s="210" t="s">
        <v>19</v>
      </c>
      <c r="N273" s="211" t="s">
        <v>40</v>
      </c>
      <c r="O273" s="78"/>
      <c r="P273" s="212">
        <f>O273*H273</f>
        <v>0</v>
      </c>
      <c r="Q273" s="212">
        <v>4.0000000000000003E-05</v>
      </c>
      <c r="R273" s="212">
        <f>Q273*H273</f>
        <v>0.01916</v>
      </c>
      <c r="S273" s="212">
        <v>0</v>
      </c>
      <c r="T273" s="213">
        <f>S273*H273</f>
        <v>0</v>
      </c>
      <c r="AR273" s="16" t="s">
        <v>140</v>
      </c>
      <c r="AT273" s="16" t="s">
        <v>121</v>
      </c>
      <c r="AU273" s="16" t="s">
        <v>79</v>
      </c>
      <c r="AY273" s="16" t="s">
        <v>118</v>
      </c>
      <c r="BE273" s="214">
        <f>IF(N273="základní",J273,0)</f>
        <v>0</v>
      </c>
      <c r="BF273" s="214">
        <f>IF(N273="snížená",J273,0)</f>
        <v>0</v>
      </c>
      <c r="BG273" s="214">
        <f>IF(N273="zákl. přenesená",J273,0)</f>
        <v>0</v>
      </c>
      <c r="BH273" s="214">
        <f>IF(N273="sníž. přenesená",J273,0)</f>
        <v>0</v>
      </c>
      <c r="BI273" s="214">
        <f>IF(N273="nulová",J273,0)</f>
        <v>0</v>
      </c>
      <c r="BJ273" s="16" t="s">
        <v>77</v>
      </c>
      <c r="BK273" s="214">
        <f>ROUND(I273*H273,2)</f>
        <v>0</v>
      </c>
      <c r="BL273" s="16" t="s">
        <v>140</v>
      </c>
      <c r="BM273" s="16" t="s">
        <v>423</v>
      </c>
    </row>
    <row r="274" s="1" customFormat="1">
      <c r="B274" s="37"/>
      <c r="C274" s="38"/>
      <c r="D274" s="217" t="s">
        <v>208</v>
      </c>
      <c r="E274" s="38"/>
      <c r="F274" s="227" t="s">
        <v>411</v>
      </c>
      <c r="G274" s="38"/>
      <c r="H274" s="38"/>
      <c r="I274" s="129"/>
      <c r="J274" s="38"/>
      <c r="K274" s="38"/>
      <c r="L274" s="42"/>
      <c r="M274" s="228"/>
      <c r="N274" s="78"/>
      <c r="O274" s="78"/>
      <c r="P274" s="78"/>
      <c r="Q274" s="78"/>
      <c r="R274" s="78"/>
      <c r="S274" s="78"/>
      <c r="T274" s="79"/>
      <c r="AT274" s="16" t="s">
        <v>208</v>
      </c>
      <c r="AU274" s="16" t="s">
        <v>79</v>
      </c>
    </row>
    <row r="275" s="11" customFormat="1">
      <c r="B275" s="215"/>
      <c r="C275" s="216"/>
      <c r="D275" s="217" t="s">
        <v>128</v>
      </c>
      <c r="E275" s="218" t="s">
        <v>19</v>
      </c>
      <c r="F275" s="219" t="s">
        <v>401</v>
      </c>
      <c r="G275" s="216"/>
      <c r="H275" s="220">
        <v>261</v>
      </c>
      <c r="I275" s="221"/>
      <c r="J275" s="216"/>
      <c r="K275" s="216"/>
      <c r="L275" s="222"/>
      <c r="M275" s="223"/>
      <c r="N275" s="224"/>
      <c r="O275" s="224"/>
      <c r="P275" s="224"/>
      <c r="Q275" s="224"/>
      <c r="R275" s="224"/>
      <c r="S275" s="224"/>
      <c r="T275" s="225"/>
      <c r="AT275" s="226" t="s">
        <v>128</v>
      </c>
      <c r="AU275" s="226" t="s">
        <v>79</v>
      </c>
      <c r="AV275" s="11" t="s">
        <v>79</v>
      </c>
      <c r="AW275" s="11" t="s">
        <v>31</v>
      </c>
      <c r="AX275" s="11" t="s">
        <v>69</v>
      </c>
      <c r="AY275" s="226" t="s">
        <v>118</v>
      </c>
    </row>
    <row r="276" s="11" customFormat="1">
      <c r="B276" s="215"/>
      <c r="C276" s="216"/>
      <c r="D276" s="217" t="s">
        <v>128</v>
      </c>
      <c r="E276" s="218" t="s">
        <v>19</v>
      </c>
      <c r="F276" s="219" t="s">
        <v>402</v>
      </c>
      <c r="G276" s="216"/>
      <c r="H276" s="220">
        <v>187</v>
      </c>
      <c r="I276" s="221"/>
      <c r="J276" s="216"/>
      <c r="K276" s="216"/>
      <c r="L276" s="222"/>
      <c r="M276" s="223"/>
      <c r="N276" s="224"/>
      <c r="O276" s="224"/>
      <c r="P276" s="224"/>
      <c r="Q276" s="224"/>
      <c r="R276" s="224"/>
      <c r="S276" s="224"/>
      <c r="T276" s="225"/>
      <c r="AT276" s="226" t="s">
        <v>128</v>
      </c>
      <c r="AU276" s="226" t="s">
        <v>79</v>
      </c>
      <c r="AV276" s="11" t="s">
        <v>79</v>
      </c>
      <c r="AW276" s="11" t="s">
        <v>31</v>
      </c>
      <c r="AX276" s="11" t="s">
        <v>69</v>
      </c>
      <c r="AY276" s="226" t="s">
        <v>118</v>
      </c>
    </row>
    <row r="277" s="11" customFormat="1">
      <c r="B277" s="215"/>
      <c r="C277" s="216"/>
      <c r="D277" s="217" t="s">
        <v>128</v>
      </c>
      <c r="E277" s="218" t="s">
        <v>19</v>
      </c>
      <c r="F277" s="219" t="s">
        <v>403</v>
      </c>
      <c r="G277" s="216"/>
      <c r="H277" s="220">
        <v>31</v>
      </c>
      <c r="I277" s="221"/>
      <c r="J277" s="216"/>
      <c r="K277" s="216"/>
      <c r="L277" s="222"/>
      <c r="M277" s="223"/>
      <c r="N277" s="224"/>
      <c r="O277" s="224"/>
      <c r="P277" s="224"/>
      <c r="Q277" s="224"/>
      <c r="R277" s="224"/>
      <c r="S277" s="224"/>
      <c r="T277" s="225"/>
      <c r="AT277" s="226" t="s">
        <v>128</v>
      </c>
      <c r="AU277" s="226" t="s">
        <v>79</v>
      </c>
      <c r="AV277" s="11" t="s">
        <v>79</v>
      </c>
      <c r="AW277" s="11" t="s">
        <v>31</v>
      </c>
      <c r="AX277" s="11" t="s">
        <v>69</v>
      </c>
      <c r="AY277" s="226" t="s">
        <v>118</v>
      </c>
    </row>
    <row r="278" s="12" customFormat="1">
      <c r="B278" s="232"/>
      <c r="C278" s="233"/>
      <c r="D278" s="217" t="s">
        <v>128</v>
      </c>
      <c r="E278" s="234" t="s">
        <v>19</v>
      </c>
      <c r="F278" s="235" t="s">
        <v>213</v>
      </c>
      <c r="G278" s="233"/>
      <c r="H278" s="236">
        <v>479</v>
      </c>
      <c r="I278" s="237"/>
      <c r="J278" s="233"/>
      <c r="K278" s="233"/>
      <c r="L278" s="238"/>
      <c r="M278" s="239"/>
      <c r="N278" s="240"/>
      <c r="O278" s="240"/>
      <c r="P278" s="240"/>
      <c r="Q278" s="240"/>
      <c r="R278" s="240"/>
      <c r="S278" s="240"/>
      <c r="T278" s="241"/>
      <c r="AT278" s="242" t="s">
        <v>128</v>
      </c>
      <c r="AU278" s="242" t="s">
        <v>79</v>
      </c>
      <c r="AV278" s="12" t="s">
        <v>140</v>
      </c>
      <c r="AW278" s="12" t="s">
        <v>31</v>
      </c>
      <c r="AX278" s="12" t="s">
        <v>77</v>
      </c>
      <c r="AY278" s="242" t="s">
        <v>118</v>
      </c>
    </row>
    <row r="279" s="1" customFormat="1" ht="16.5" customHeight="1">
      <c r="B279" s="37"/>
      <c r="C279" s="203" t="s">
        <v>424</v>
      </c>
      <c r="D279" s="203" t="s">
        <v>121</v>
      </c>
      <c r="E279" s="204" t="s">
        <v>425</v>
      </c>
      <c r="F279" s="205" t="s">
        <v>426</v>
      </c>
      <c r="G279" s="206" t="s">
        <v>124</v>
      </c>
      <c r="H279" s="207">
        <v>6.5</v>
      </c>
      <c r="I279" s="208"/>
      <c r="J279" s="209">
        <f>ROUND(I279*H279,2)</f>
        <v>0</v>
      </c>
      <c r="K279" s="205" t="s">
        <v>125</v>
      </c>
      <c r="L279" s="42"/>
      <c r="M279" s="210" t="s">
        <v>19</v>
      </c>
      <c r="N279" s="211" t="s">
        <v>40</v>
      </c>
      <c r="O279" s="78"/>
      <c r="P279" s="212">
        <f>O279*H279</f>
        <v>0</v>
      </c>
      <c r="Q279" s="212">
        <v>0.00014999999999999999</v>
      </c>
      <c r="R279" s="212">
        <f>Q279*H279</f>
        <v>0.00097499999999999996</v>
      </c>
      <c r="S279" s="212">
        <v>0</v>
      </c>
      <c r="T279" s="213">
        <f>S279*H279</f>
        <v>0</v>
      </c>
      <c r="AR279" s="16" t="s">
        <v>140</v>
      </c>
      <c r="AT279" s="16" t="s">
        <v>121</v>
      </c>
      <c r="AU279" s="16" t="s">
        <v>79</v>
      </c>
      <c r="AY279" s="16" t="s">
        <v>118</v>
      </c>
      <c r="BE279" s="214">
        <f>IF(N279="základní",J279,0)</f>
        <v>0</v>
      </c>
      <c r="BF279" s="214">
        <f>IF(N279="snížená",J279,0)</f>
        <v>0</v>
      </c>
      <c r="BG279" s="214">
        <f>IF(N279="zákl. přenesená",J279,0)</f>
        <v>0</v>
      </c>
      <c r="BH279" s="214">
        <f>IF(N279="sníž. přenesená",J279,0)</f>
        <v>0</v>
      </c>
      <c r="BI279" s="214">
        <f>IF(N279="nulová",J279,0)</f>
        <v>0</v>
      </c>
      <c r="BJ279" s="16" t="s">
        <v>77</v>
      </c>
      <c r="BK279" s="214">
        <f>ROUND(I279*H279,2)</f>
        <v>0</v>
      </c>
      <c r="BL279" s="16" t="s">
        <v>140</v>
      </c>
      <c r="BM279" s="16" t="s">
        <v>427</v>
      </c>
    </row>
    <row r="280" s="1" customFormat="1">
      <c r="B280" s="37"/>
      <c r="C280" s="38"/>
      <c r="D280" s="217" t="s">
        <v>208</v>
      </c>
      <c r="E280" s="38"/>
      <c r="F280" s="227" t="s">
        <v>411</v>
      </c>
      <c r="G280" s="38"/>
      <c r="H280" s="38"/>
      <c r="I280" s="129"/>
      <c r="J280" s="38"/>
      <c r="K280" s="38"/>
      <c r="L280" s="42"/>
      <c r="M280" s="228"/>
      <c r="N280" s="78"/>
      <c r="O280" s="78"/>
      <c r="P280" s="78"/>
      <c r="Q280" s="78"/>
      <c r="R280" s="78"/>
      <c r="S280" s="78"/>
      <c r="T280" s="79"/>
      <c r="AT280" s="16" t="s">
        <v>208</v>
      </c>
      <c r="AU280" s="16" t="s">
        <v>79</v>
      </c>
    </row>
    <row r="281" s="11" customFormat="1">
      <c r="B281" s="215"/>
      <c r="C281" s="216"/>
      <c r="D281" s="217" t="s">
        <v>128</v>
      </c>
      <c r="E281" s="218" t="s">
        <v>19</v>
      </c>
      <c r="F281" s="219" t="s">
        <v>405</v>
      </c>
      <c r="G281" s="216"/>
      <c r="H281" s="220">
        <v>6.5</v>
      </c>
      <c r="I281" s="221"/>
      <c r="J281" s="216"/>
      <c r="K281" s="216"/>
      <c r="L281" s="222"/>
      <c r="M281" s="223"/>
      <c r="N281" s="224"/>
      <c r="O281" s="224"/>
      <c r="P281" s="224"/>
      <c r="Q281" s="224"/>
      <c r="R281" s="224"/>
      <c r="S281" s="224"/>
      <c r="T281" s="225"/>
      <c r="AT281" s="226" t="s">
        <v>128</v>
      </c>
      <c r="AU281" s="226" t="s">
        <v>79</v>
      </c>
      <c r="AV281" s="11" t="s">
        <v>79</v>
      </c>
      <c r="AW281" s="11" t="s">
        <v>31</v>
      </c>
      <c r="AX281" s="11" t="s">
        <v>77</v>
      </c>
      <c r="AY281" s="226" t="s">
        <v>118</v>
      </c>
    </row>
    <row r="282" s="1" customFormat="1" ht="16.5" customHeight="1">
      <c r="B282" s="37"/>
      <c r="C282" s="203" t="s">
        <v>428</v>
      </c>
      <c r="D282" s="203" t="s">
        <v>121</v>
      </c>
      <c r="E282" s="204" t="s">
        <v>429</v>
      </c>
      <c r="F282" s="205" t="s">
        <v>430</v>
      </c>
      <c r="G282" s="206" t="s">
        <v>124</v>
      </c>
      <c r="H282" s="207">
        <v>6.5</v>
      </c>
      <c r="I282" s="208"/>
      <c r="J282" s="209">
        <f>ROUND(I282*H282,2)</f>
        <v>0</v>
      </c>
      <c r="K282" s="205" t="s">
        <v>125</v>
      </c>
      <c r="L282" s="42"/>
      <c r="M282" s="210" t="s">
        <v>19</v>
      </c>
      <c r="N282" s="211" t="s">
        <v>40</v>
      </c>
      <c r="O282" s="78"/>
      <c r="P282" s="212">
        <f>O282*H282</f>
        <v>0</v>
      </c>
      <c r="Q282" s="212">
        <v>0.00064999999999999997</v>
      </c>
      <c r="R282" s="212">
        <f>Q282*H282</f>
        <v>0.0042249999999999996</v>
      </c>
      <c r="S282" s="212">
        <v>0</v>
      </c>
      <c r="T282" s="213">
        <f>S282*H282</f>
        <v>0</v>
      </c>
      <c r="AR282" s="16" t="s">
        <v>140</v>
      </c>
      <c r="AT282" s="16" t="s">
        <v>121</v>
      </c>
      <c r="AU282" s="16" t="s">
        <v>79</v>
      </c>
      <c r="AY282" s="16" t="s">
        <v>118</v>
      </c>
      <c r="BE282" s="214">
        <f>IF(N282="základní",J282,0)</f>
        <v>0</v>
      </c>
      <c r="BF282" s="214">
        <f>IF(N282="snížená",J282,0)</f>
        <v>0</v>
      </c>
      <c r="BG282" s="214">
        <f>IF(N282="zákl. přenesená",J282,0)</f>
        <v>0</v>
      </c>
      <c r="BH282" s="214">
        <f>IF(N282="sníž. přenesená",J282,0)</f>
        <v>0</v>
      </c>
      <c r="BI282" s="214">
        <f>IF(N282="nulová",J282,0)</f>
        <v>0</v>
      </c>
      <c r="BJ282" s="16" t="s">
        <v>77</v>
      </c>
      <c r="BK282" s="214">
        <f>ROUND(I282*H282,2)</f>
        <v>0</v>
      </c>
      <c r="BL282" s="16" t="s">
        <v>140</v>
      </c>
      <c r="BM282" s="16" t="s">
        <v>431</v>
      </c>
    </row>
    <row r="283" s="1" customFormat="1">
      <c r="B283" s="37"/>
      <c r="C283" s="38"/>
      <c r="D283" s="217" t="s">
        <v>208</v>
      </c>
      <c r="E283" s="38"/>
      <c r="F283" s="227" t="s">
        <v>432</v>
      </c>
      <c r="G283" s="38"/>
      <c r="H283" s="38"/>
      <c r="I283" s="129"/>
      <c r="J283" s="38"/>
      <c r="K283" s="38"/>
      <c r="L283" s="42"/>
      <c r="M283" s="228"/>
      <c r="N283" s="78"/>
      <c r="O283" s="78"/>
      <c r="P283" s="78"/>
      <c r="Q283" s="78"/>
      <c r="R283" s="78"/>
      <c r="S283" s="78"/>
      <c r="T283" s="79"/>
      <c r="AT283" s="16" t="s">
        <v>208</v>
      </c>
      <c r="AU283" s="16" t="s">
        <v>79</v>
      </c>
    </row>
    <row r="284" s="11" customFormat="1">
      <c r="B284" s="215"/>
      <c r="C284" s="216"/>
      <c r="D284" s="217" t="s">
        <v>128</v>
      </c>
      <c r="E284" s="218" t="s">
        <v>19</v>
      </c>
      <c r="F284" s="219" t="s">
        <v>405</v>
      </c>
      <c r="G284" s="216"/>
      <c r="H284" s="220">
        <v>6.5</v>
      </c>
      <c r="I284" s="221"/>
      <c r="J284" s="216"/>
      <c r="K284" s="216"/>
      <c r="L284" s="222"/>
      <c r="M284" s="223"/>
      <c r="N284" s="224"/>
      <c r="O284" s="224"/>
      <c r="P284" s="224"/>
      <c r="Q284" s="224"/>
      <c r="R284" s="224"/>
      <c r="S284" s="224"/>
      <c r="T284" s="225"/>
      <c r="AT284" s="226" t="s">
        <v>128</v>
      </c>
      <c r="AU284" s="226" t="s">
        <v>79</v>
      </c>
      <c r="AV284" s="11" t="s">
        <v>79</v>
      </c>
      <c r="AW284" s="11" t="s">
        <v>31</v>
      </c>
      <c r="AX284" s="11" t="s">
        <v>77</v>
      </c>
      <c r="AY284" s="226" t="s">
        <v>118</v>
      </c>
    </row>
    <row r="285" s="1" customFormat="1" ht="16.5" customHeight="1">
      <c r="B285" s="37"/>
      <c r="C285" s="203" t="s">
        <v>433</v>
      </c>
      <c r="D285" s="203" t="s">
        <v>121</v>
      </c>
      <c r="E285" s="204" t="s">
        <v>434</v>
      </c>
      <c r="F285" s="205" t="s">
        <v>435</v>
      </c>
      <c r="G285" s="206" t="s">
        <v>206</v>
      </c>
      <c r="H285" s="207">
        <v>48</v>
      </c>
      <c r="I285" s="208"/>
      <c r="J285" s="209">
        <f>ROUND(I285*H285,2)</f>
        <v>0</v>
      </c>
      <c r="K285" s="205" t="s">
        <v>125</v>
      </c>
      <c r="L285" s="42"/>
      <c r="M285" s="210" t="s">
        <v>19</v>
      </c>
      <c r="N285" s="211" t="s">
        <v>40</v>
      </c>
      <c r="O285" s="78"/>
      <c r="P285" s="212">
        <f>O285*H285</f>
        <v>0</v>
      </c>
      <c r="Q285" s="212">
        <v>1.0000000000000001E-05</v>
      </c>
      <c r="R285" s="212">
        <f>Q285*H285</f>
        <v>0.00048000000000000007</v>
      </c>
      <c r="S285" s="212">
        <v>0</v>
      </c>
      <c r="T285" s="213">
        <f>S285*H285</f>
        <v>0</v>
      </c>
      <c r="AR285" s="16" t="s">
        <v>140</v>
      </c>
      <c r="AT285" s="16" t="s">
        <v>121</v>
      </c>
      <c r="AU285" s="16" t="s">
        <v>79</v>
      </c>
      <c r="AY285" s="16" t="s">
        <v>118</v>
      </c>
      <c r="BE285" s="214">
        <f>IF(N285="základní",J285,0)</f>
        <v>0</v>
      </c>
      <c r="BF285" s="214">
        <f>IF(N285="snížená",J285,0)</f>
        <v>0</v>
      </c>
      <c r="BG285" s="214">
        <f>IF(N285="zákl. přenesená",J285,0)</f>
        <v>0</v>
      </c>
      <c r="BH285" s="214">
        <f>IF(N285="sníž. přenesená",J285,0)</f>
        <v>0</v>
      </c>
      <c r="BI285" s="214">
        <f>IF(N285="nulová",J285,0)</f>
        <v>0</v>
      </c>
      <c r="BJ285" s="16" t="s">
        <v>77</v>
      </c>
      <c r="BK285" s="214">
        <f>ROUND(I285*H285,2)</f>
        <v>0</v>
      </c>
      <c r="BL285" s="16" t="s">
        <v>140</v>
      </c>
      <c r="BM285" s="16" t="s">
        <v>436</v>
      </c>
    </row>
    <row r="286" s="1" customFormat="1">
      <c r="B286" s="37"/>
      <c r="C286" s="38"/>
      <c r="D286" s="217" t="s">
        <v>208</v>
      </c>
      <c r="E286" s="38"/>
      <c r="F286" s="227" t="s">
        <v>399</v>
      </c>
      <c r="G286" s="38"/>
      <c r="H286" s="38"/>
      <c r="I286" s="129"/>
      <c r="J286" s="38"/>
      <c r="K286" s="38"/>
      <c r="L286" s="42"/>
      <c r="M286" s="228"/>
      <c r="N286" s="78"/>
      <c r="O286" s="78"/>
      <c r="P286" s="78"/>
      <c r="Q286" s="78"/>
      <c r="R286" s="78"/>
      <c r="S286" s="78"/>
      <c r="T286" s="79"/>
      <c r="AT286" s="16" t="s">
        <v>208</v>
      </c>
      <c r="AU286" s="16" t="s">
        <v>79</v>
      </c>
    </row>
    <row r="287" s="11" customFormat="1">
      <c r="B287" s="215"/>
      <c r="C287" s="216"/>
      <c r="D287" s="217" t="s">
        <v>128</v>
      </c>
      <c r="E287" s="218" t="s">
        <v>19</v>
      </c>
      <c r="F287" s="219" t="s">
        <v>437</v>
      </c>
      <c r="G287" s="216"/>
      <c r="H287" s="220">
        <v>6</v>
      </c>
      <c r="I287" s="221"/>
      <c r="J287" s="216"/>
      <c r="K287" s="216"/>
      <c r="L287" s="222"/>
      <c r="M287" s="223"/>
      <c r="N287" s="224"/>
      <c r="O287" s="224"/>
      <c r="P287" s="224"/>
      <c r="Q287" s="224"/>
      <c r="R287" s="224"/>
      <c r="S287" s="224"/>
      <c r="T287" s="225"/>
      <c r="AT287" s="226" t="s">
        <v>128</v>
      </c>
      <c r="AU287" s="226" t="s">
        <v>79</v>
      </c>
      <c r="AV287" s="11" t="s">
        <v>79</v>
      </c>
      <c r="AW287" s="11" t="s">
        <v>31</v>
      </c>
      <c r="AX287" s="11" t="s">
        <v>69</v>
      </c>
      <c r="AY287" s="226" t="s">
        <v>118</v>
      </c>
    </row>
    <row r="288" s="11" customFormat="1">
      <c r="B288" s="215"/>
      <c r="C288" s="216"/>
      <c r="D288" s="217" t="s">
        <v>128</v>
      </c>
      <c r="E288" s="218" t="s">
        <v>19</v>
      </c>
      <c r="F288" s="219" t="s">
        <v>438</v>
      </c>
      <c r="G288" s="216"/>
      <c r="H288" s="220">
        <v>20</v>
      </c>
      <c r="I288" s="221"/>
      <c r="J288" s="216"/>
      <c r="K288" s="216"/>
      <c r="L288" s="222"/>
      <c r="M288" s="223"/>
      <c r="N288" s="224"/>
      <c r="O288" s="224"/>
      <c r="P288" s="224"/>
      <c r="Q288" s="224"/>
      <c r="R288" s="224"/>
      <c r="S288" s="224"/>
      <c r="T288" s="225"/>
      <c r="AT288" s="226" t="s">
        <v>128</v>
      </c>
      <c r="AU288" s="226" t="s">
        <v>79</v>
      </c>
      <c r="AV288" s="11" t="s">
        <v>79</v>
      </c>
      <c r="AW288" s="11" t="s">
        <v>31</v>
      </c>
      <c r="AX288" s="11" t="s">
        <v>69</v>
      </c>
      <c r="AY288" s="226" t="s">
        <v>118</v>
      </c>
    </row>
    <row r="289" s="11" customFormat="1">
      <c r="B289" s="215"/>
      <c r="C289" s="216"/>
      <c r="D289" s="217" t="s">
        <v>128</v>
      </c>
      <c r="E289" s="218" t="s">
        <v>19</v>
      </c>
      <c r="F289" s="219" t="s">
        <v>439</v>
      </c>
      <c r="G289" s="216"/>
      <c r="H289" s="220">
        <v>12</v>
      </c>
      <c r="I289" s="221"/>
      <c r="J289" s="216"/>
      <c r="K289" s="216"/>
      <c r="L289" s="222"/>
      <c r="M289" s="223"/>
      <c r="N289" s="224"/>
      <c r="O289" s="224"/>
      <c r="P289" s="224"/>
      <c r="Q289" s="224"/>
      <c r="R289" s="224"/>
      <c r="S289" s="224"/>
      <c r="T289" s="225"/>
      <c r="AT289" s="226" t="s">
        <v>128</v>
      </c>
      <c r="AU289" s="226" t="s">
        <v>79</v>
      </c>
      <c r="AV289" s="11" t="s">
        <v>79</v>
      </c>
      <c r="AW289" s="11" t="s">
        <v>31</v>
      </c>
      <c r="AX289" s="11" t="s">
        <v>69</v>
      </c>
      <c r="AY289" s="226" t="s">
        <v>118</v>
      </c>
    </row>
    <row r="290" s="11" customFormat="1">
      <c r="B290" s="215"/>
      <c r="C290" s="216"/>
      <c r="D290" s="217" t="s">
        <v>128</v>
      </c>
      <c r="E290" s="218" t="s">
        <v>19</v>
      </c>
      <c r="F290" s="219" t="s">
        <v>440</v>
      </c>
      <c r="G290" s="216"/>
      <c r="H290" s="220">
        <v>10</v>
      </c>
      <c r="I290" s="221"/>
      <c r="J290" s="216"/>
      <c r="K290" s="216"/>
      <c r="L290" s="222"/>
      <c r="M290" s="223"/>
      <c r="N290" s="224"/>
      <c r="O290" s="224"/>
      <c r="P290" s="224"/>
      <c r="Q290" s="224"/>
      <c r="R290" s="224"/>
      <c r="S290" s="224"/>
      <c r="T290" s="225"/>
      <c r="AT290" s="226" t="s">
        <v>128</v>
      </c>
      <c r="AU290" s="226" t="s">
        <v>79</v>
      </c>
      <c r="AV290" s="11" t="s">
        <v>79</v>
      </c>
      <c r="AW290" s="11" t="s">
        <v>31</v>
      </c>
      <c r="AX290" s="11" t="s">
        <v>69</v>
      </c>
      <c r="AY290" s="226" t="s">
        <v>118</v>
      </c>
    </row>
    <row r="291" s="12" customFormat="1">
      <c r="B291" s="232"/>
      <c r="C291" s="233"/>
      <c r="D291" s="217" t="s">
        <v>128</v>
      </c>
      <c r="E291" s="234" t="s">
        <v>19</v>
      </c>
      <c r="F291" s="235" t="s">
        <v>213</v>
      </c>
      <c r="G291" s="233"/>
      <c r="H291" s="236">
        <v>48</v>
      </c>
      <c r="I291" s="237"/>
      <c r="J291" s="233"/>
      <c r="K291" s="233"/>
      <c r="L291" s="238"/>
      <c r="M291" s="239"/>
      <c r="N291" s="240"/>
      <c r="O291" s="240"/>
      <c r="P291" s="240"/>
      <c r="Q291" s="240"/>
      <c r="R291" s="240"/>
      <c r="S291" s="240"/>
      <c r="T291" s="241"/>
      <c r="AT291" s="242" t="s">
        <v>128</v>
      </c>
      <c r="AU291" s="242" t="s">
        <v>79</v>
      </c>
      <c r="AV291" s="12" t="s">
        <v>140</v>
      </c>
      <c r="AW291" s="12" t="s">
        <v>31</v>
      </c>
      <c r="AX291" s="12" t="s">
        <v>77</v>
      </c>
      <c r="AY291" s="242" t="s">
        <v>118</v>
      </c>
    </row>
    <row r="292" s="1" customFormat="1" ht="16.5" customHeight="1">
      <c r="B292" s="37"/>
      <c r="C292" s="203" t="s">
        <v>441</v>
      </c>
      <c r="D292" s="203" t="s">
        <v>121</v>
      </c>
      <c r="E292" s="204" t="s">
        <v>442</v>
      </c>
      <c r="F292" s="205" t="s">
        <v>443</v>
      </c>
      <c r="G292" s="206" t="s">
        <v>206</v>
      </c>
      <c r="H292" s="207">
        <v>48</v>
      </c>
      <c r="I292" s="208"/>
      <c r="J292" s="209">
        <f>ROUND(I292*H292,2)</f>
        <v>0</v>
      </c>
      <c r="K292" s="205" t="s">
        <v>125</v>
      </c>
      <c r="L292" s="42"/>
      <c r="M292" s="210" t="s">
        <v>19</v>
      </c>
      <c r="N292" s="211" t="s">
        <v>40</v>
      </c>
      <c r="O292" s="78"/>
      <c r="P292" s="212">
        <f>O292*H292</f>
        <v>0</v>
      </c>
      <c r="Q292" s="212">
        <v>0.00059999999999999995</v>
      </c>
      <c r="R292" s="212">
        <f>Q292*H292</f>
        <v>0.028799999999999999</v>
      </c>
      <c r="S292" s="212">
        <v>0</v>
      </c>
      <c r="T292" s="213">
        <f>S292*H292</f>
        <v>0</v>
      </c>
      <c r="AR292" s="16" t="s">
        <v>140</v>
      </c>
      <c r="AT292" s="16" t="s">
        <v>121</v>
      </c>
      <c r="AU292" s="16" t="s">
        <v>79</v>
      </c>
      <c r="AY292" s="16" t="s">
        <v>118</v>
      </c>
      <c r="BE292" s="214">
        <f>IF(N292="základní",J292,0)</f>
        <v>0</v>
      </c>
      <c r="BF292" s="214">
        <f>IF(N292="snížená",J292,0)</f>
        <v>0</v>
      </c>
      <c r="BG292" s="214">
        <f>IF(N292="zákl. přenesená",J292,0)</f>
        <v>0</v>
      </c>
      <c r="BH292" s="214">
        <f>IF(N292="sníž. přenesená",J292,0)</f>
        <v>0</v>
      </c>
      <c r="BI292" s="214">
        <f>IF(N292="nulová",J292,0)</f>
        <v>0</v>
      </c>
      <c r="BJ292" s="16" t="s">
        <v>77</v>
      </c>
      <c r="BK292" s="214">
        <f>ROUND(I292*H292,2)</f>
        <v>0</v>
      </c>
      <c r="BL292" s="16" t="s">
        <v>140</v>
      </c>
      <c r="BM292" s="16" t="s">
        <v>444</v>
      </c>
    </row>
    <row r="293" s="1" customFormat="1">
      <c r="B293" s="37"/>
      <c r="C293" s="38"/>
      <c r="D293" s="217" t="s">
        <v>208</v>
      </c>
      <c r="E293" s="38"/>
      <c r="F293" s="227" t="s">
        <v>411</v>
      </c>
      <c r="G293" s="38"/>
      <c r="H293" s="38"/>
      <c r="I293" s="129"/>
      <c r="J293" s="38"/>
      <c r="K293" s="38"/>
      <c r="L293" s="42"/>
      <c r="M293" s="228"/>
      <c r="N293" s="78"/>
      <c r="O293" s="78"/>
      <c r="P293" s="78"/>
      <c r="Q293" s="78"/>
      <c r="R293" s="78"/>
      <c r="S293" s="78"/>
      <c r="T293" s="79"/>
      <c r="AT293" s="16" t="s">
        <v>208</v>
      </c>
      <c r="AU293" s="16" t="s">
        <v>79</v>
      </c>
    </row>
    <row r="294" s="11" customFormat="1">
      <c r="B294" s="215"/>
      <c r="C294" s="216"/>
      <c r="D294" s="217" t="s">
        <v>128</v>
      </c>
      <c r="E294" s="218" t="s">
        <v>19</v>
      </c>
      <c r="F294" s="219" t="s">
        <v>437</v>
      </c>
      <c r="G294" s="216"/>
      <c r="H294" s="220">
        <v>6</v>
      </c>
      <c r="I294" s="221"/>
      <c r="J294" s="216"/>
      <c r="K294" s="216"/>
      <c r="L294" s="222"/>
      <c r="M294" s="223"/>
      <c r="N294" s="224"/>
      <c r="O294" s="224"/>
      <c r="P294" s="224"/>
      <c r="Q294" s="224"/>
      <c r="R294" s="224"/>
      <c r="S294" s="224"/>
      <c r="T294" s="225"/>
      <c r="AT294" s="226" t="s">
        <v>128</v>
      </c>
      <c r="AU294" s="226" t="s">
        <v>79</v>
      </c>
      <c r="AV294" s="11" t="s">
        <v>79</v>
      </c>
      <c r="AW294" s="11" t="s">
        <v>31</v>
      </c>
      <c r="AX294" s="11" t="s">
        <v>69</v>
      </c>
      <c r="AY294" s="226" t="s">
        <v>118</v>
      </c>
    </row>
    <row r="295" s="11" customFormat="1">
      <c r="B295" s="215"/>
      <c r="C295" s="216"/>
      <c r="D295" s="217" t="s">
        <v>128</v>
      </c>
      <c r="E295" s="218" t="s">
        <v>19</v>
      </c>
      <c r="F295" s="219" t="s">
        <v>438</v>
      </c>
      <c r="G295" s="216"/>
      <c r="H295" s="220">
        <v>20</v>
      </c>
      <c r="I295" s="221"/>
      <c r="J295" s="216"/>
      <c r="K295" s="216"/>
      <c r="L295" s="222"/>
      <c r="M295" s="223"/>
      <c r="N295" s="224"/>
      <c r="O295" s="224"/>
      <c r="P295" s="224"/>
      <c r="Q295" s="224"/>
      <c r="R295" s="224"/>
      <c r="S295" s="224"/>
      <c r="T295" s="225"/>
      <c r="AT295" s="226" t="s">
        <v>128</v>
      </c>
      <c r="AU295" s="226" t="s">
        <v>79</v>
      </c>
      <c r="AV295" s="11" t="s">
        <v>79</v>
      </c>
      <c r="AW295" s="11" t="s">
        <v>31</v>
      </c>
      <c r="AX295" s="11" t="s">
        <v>69</v>
      </c>
      <c r="AY295" s="226" t="s">
        <v>118</v>
      </c>
    </row>
    <row r="296" s="11" customFormat="1">
      <c r="B296" s="215"/>
      <c r="C296" s="216"/>
      <c r="D296" s="217" t="s">
        <v>128</v>
      </c>
      <c r="E296" s="218" t="s">
        <v>19</v>
      </c>
      <c r="F296" s="219" t="s">
        <v>439</v>
      </c>
      <c r="G296" s="216"/>
      <c r="H296" s="220">
        <v>12</v>
      </c>
      <c r="I296" s="221"/>
      <c r="J296" s="216"/>
      <c r="K296" s="216"/>
      <c r="L296" s="222"/>
      <c r="M296" s="223"/>
      <c r="N296" s="224"/>
      <c r="O296" s="224"/>
      <c r="P296" s="224"/>
      <c r="Q296" s="224"/>
      <c r="R296" s="224"/>
      <c r="S296" s="224"/>
      <c r="T296" s="225"/>
      <c r="AT296" s="226" t="s">
        <v>128</v>
      </c>
      <c r="AU296" s="226" t="s">
        <v>79</v>
      </c>
      <c r="AV296" s="11" t="s">
        <v>79</v>
      </c>
      <c r="AW296" s="11" t="s">
        <v>31</v>
      </c>
      <c r="AX296" s="11" t="s">
        <v>69</v>
      </c>
      <c r="AY296" s="226" t="s">
        <v>118</v>
      </c>
    </row>
    <row r="297" s="11" customFormat="1">
      <c r="B297" s="215"/>
      <c r="C297" s="216"/>
      <c r="D297" s="217" t="s">
        <v>128</v>
      </c>
      <c r="E297" s="218" t="s">
        <v>19</v>
      </c>
      <c r="F297" s="219" t="s">
        <v>440</v>
      </c>
      <c r="G297" s="216"/>
      <c r="H297" s="220">
        <v>10</v>
      </c>
      <c r="I297" s="221"/>
      <c r="J297" s="216"/>
      <c r="K297" s="216"/>
      <c r="L297" s="222"/>
      <c r="M297" s="223"/>
      <c r="N297" s="224"/>
      <c r="O297" s="224"/>
      <c r="P297" s="224"/>
      <c r="Q297" s="224"/>
      <c r="R297" s="224"/>
      <c r="S297" s="224"/>
      <c r="T297" s="225"/>
      <c r="AT297" s="226" t="s">
        <v>128</v>
      </c>
      <c r="AU297" s="226" t="s">
        <v>79</v>
      </c>
      <c r="AV297" s="11" t="s">
        <v>79</v>
      </c>
      <c r="AW297" s="11" t="s">
        <v>31</v>
      </c>
      <c r="AX297" s="11" t="s">
        <v>69</v>
      </c>
      <c r="AY297" s="226" t="s">
        <v>118</v>
      </c>
    </row>
    <row r="298" s="12" customFormat="1">
      <c r="B298" s="232"/>
      <c r="C298" s="233"/>
      <c r="D298" s="217" t="s">
        <v>128</v>
      </c>
      <c r="E298" s="234" t="s">
        <v>19</v>
      </c>
      <c r="F298" s="235" t="s">
        <v>213</v>
      </c>
      <c r="G298" s="233"/>
      <c r="H298" s="236">
        <v>48</v>
      </c>
      <c r="I298" s="237"/>
      <c r="J298" s="233"/>
      <c r="K298" s="233"/>
      <c r="L298" s="238"/>
      <c r="M298" s="239"/>
      <c r="N298" s="240"/>
      <c r="O298" s="240"/>
      <c r="P298" s="240"/>
      <c r="Q298" s="240"/>
      <c r="R298" s="240"/>
      <c r="S298" s="240"/>
      <c r="T298" s="241"/>
      <c r="AT298" s="242" t="s">
        <v>128</v>
      </c>
      <c r="AU298" s="242" t="s">
        <v>79</v>
      </c>
      <c r="AV298" s="12" t="s">
        <v>140</v>
      </c>
      <c r="AW298" s="12" t="s">
        <v>31</v>
      </c>
      <c r="AX298" s="12" t="s">
        <v>77</v>
      </c>
      <c r="AY298" s="242" t="s">
        <v>118</v>
      </c>
    </row>
    <row r="299" s="1" customFormat="1" ht="16.5" customHeight="1">
      <c r="B299" s="37"/>
      <c r="C299" s="203" t="s">
        <v>445</v>
      </c>
      <c r="D299" s="203" t="s">
        <v>121</v>
      </c>
      <c r="E299" s="204" t="s">
        <v>446</v>
      </c>
      <c r="F299" s="205" t="s">
        <v>447</v>
      </c>
      <c r="G299" s="206" t="s">
        <v>206</v>
      </c>
      <c r="H299" s="207">
        <v>48</v>
      </c>
      <c r="I299" s="208"/>
      <c r="J299" s="209">
        <f>ROUND(I299*H299,2)</f>
        <v>0</v>
      </c>
      <c r="K299" s="205" t="s">
        <v>125</v>
      </c>
      <c r="L299" s="42"/>
      <c r="M299" s="210" t="s">
        <v>19</v>
      </c>
      <c r="N299" s="211" t="s">
        <v>40</v>
      </c>
      <c r="O299" s="78"/>
      <c r="P299" s="212">
        <f>O299*H299</f>
        <v>0</v>
      </c>
      <c r="Q299" s="212">
        <v>0.0025999999999999999</v>
      </c>
      <c r="R299" s="212">
        <f>Q299*H299</f>
        <v>0.12479999999999999</v>
      </c>
      <c r="S299" s="212">
        <v>0</v>
      </c>
      <c r="T299" s="213">
        <f>S299*H299</f>
        <v>0</v>
      </c>
      <c r="AR299" s="16" t="s">
        <v>140</v>
      </c>
      <c r="AT299" s="16" t="s">
        <v>121</v>
      </c>
      <c r="AU299" s="16" t="s">
        <v>79</v>
      </c>
      <c r="AY299" s="16" t="s">
        <v>118</v>
      </c>
      <c r="BE299" s="214">
        <f>IF(N299="základní",J299,0)</f>
        <v>0</v>
      </c>
      <c r="BF299" s="214">
        <f>IF(N299="snížená",J299,0)</f>
        <v>0</v>
      </c>
      <c r="BG299" s="214">
        <f>IF(N299="zákl. přenesená",J299,0)</f>
        <v>0</v>
      </c>
      <c r="BH299" s="214">
        <f>IF(N299="sníž. přenesená",J299,0)</f>
        <v>0</v>
      </c>
      <c r="BI299" s="214">
        <f>IF(N299="nulová",J299,0)</f>
        <v>0</v>
      </c>
      <c r="BJ299" s="16" t="s">
        <v>77</v>
      </c>
      <c r="BK299" s="214">
        <f>ROUND(I299*H299,2)</f>
        <v>0</v>
      </c>
      <c r="BL299" s="16" t="s">
        <v>140</v>
      </c>
      <c r="BM299" s="16" t="s">
        <v>448</v>
      </c>
    </row>
    <row r="300" s="1" customFormat="1">
      <c r="B300" s="37"/>
      <c r="C300" s="38"/>
      <c r="D300" s="217" t="s">
        <v>208</v>
      </c>
      <c r="E300" s="38"/>
      <c r="F300" s="227" t="s">
        <v>432</v>
      </c>
      <c r="G300" s="38"/>
      <c r="H300" s="38"/>
      <c r="I300" s="129"/>
      <c r="J300" s="38"/>
      <c r="K300" s="38"/>
      <c r="L300" s="42"/>
      <c r="M300" s="228"/>
      <c r="N300" s="78"/>
      <c r="O300" s="78"/>
      <c r="P300" s="78"/>
      <c r="Q300" s="78"/>
      <c r="R300" s="78"/>
      <c r="S300" s="78"/>
      <c r="T300" s="79"/>
      <c r="AT300" s="16" t="s">
        <v>208</v>
      </c>
      <c r="AU300" s="16" t="s">
        <v>79</v>
      </c>
    </row>
    <row r="301" s="11" customFormat="1">
      <c r="B301" s="215"/>
      <c r="C301" s="216"/>
      <c r="D301" s="217" t="s">
        <v>128</v>
      </c>
      <c r="E301" s="218" t="s">
        <v>19</v>
      </c>
      <c r="F301" s="219" t="s">
        <v>437</v>
      </c>
      <c r="G301" s="216"/>
      <c r="H301" s="220">
        <v>6</v>
      </c>
      <c r="I301" s="221"/>
      <c r="J301" s="216"/>
      <c r="K301" s="216"/>
      <c r="L301" s="222"/>
      <c r="M301" s="223"/>
      <c r="N301" s="224"/>
      <c r="O301" s="224"/>
      <c r="P301" s="224"/>
      <c r="Q301" s="224"/>
      <c r="R301" s="224"/>
      <c r="S301" s="224"/>
      <c r="T301" s="225"/>
      <c r="AT301" s="226" t="s">
        <v>128</v>
      </c>
      <c r="AU301" s="226" t="s">
        <v>79</v>
      </c>
      <c r="AV301" s="11" t="s">
        <v>79</v>
      </c>
      <c r="AW301" s="11" t="s">
        <v>31</v>
      </c>
      <c r="AX301" s="11" t="s">
        <v>69</v>
      </c>
      <c r="AY301" s="226" t="s">
        <v>118</v>
      </c>
    </row>
    <row r="302" s="11" customFormat="1">
      <c r="B302" s="215"/>
      <c r="C302" s="216"/>
      <c r="D302" s="217" t="s">
        <v>128</v>
      </c>
      <c r="E302" s="218" t="s">
        <v>19</v>
      </c>
      <c r="F302" s="219" t="s">
        <v>438</v>
      </c>
      <c r="G302" s="216"/>
      <c r="H302" s="220">
        <v>20</v>
      </c>
      <c r="I302" s="221"/>
      <c r="J302" s="216"/>
      <c r="K302" s="216"/>
      <c r="L302" s="222"/>
      <c r="M302" s="223"/>
      <c r="N302" s="224"/>
      <c r="O302" s="224"/>
      <c r="P302" s="224"/>
      <c r="Q302" s="224"/>
      <c r="R302" s="224"/>
      <c r="S302" s="224"/>
      <c r="T302" s="225"/>
      <c r="AT302" s="226" t="s">
        <v>128</v>
      </c>
      <c r="AU302" s="226" t="s">
        <v>79</v>
      </c>
      <c r="AV302" s="11" t="s">
        <v>79</v>
      </c>
      <c r="AW302" s="11" t="s">
        <v>31</v>
      </c>
      <c r="AX302" s="11" t="s">
        <v>69</v>
      </c>
      <c r="AY302" s="226" t="s">
        <v>118</v>
      </c>
    </row>
    <row r="303" s="11" customFormat="1">
      <c r="B303" s="215"/>
      <c r="C303" s="216"/>
      <c r="D303" s="217" t="s">
        <v>128</v>
      </c>
      <c r="E303" s="218" t="s">
        <v>19</v>
      </c>
      <c r="F303" s="219" t="s">
        <v>439</v>
      </c>
      <c r="G303" s="216"/>
      <c r="H303" s="220">
        <v>12</v>
      </c>
      <c r="I303" s="221"/>
      <c r="J303" s="216"/>
      <c r="K303" s="216"/>
      <c r="L303" s="222"/>
      <c r="M303" s="223"/>
      <c r="N303" s="224"/>
      <c r="O303" s="224"/>
      <c r="P303" s="224"/>
      <c r="Q303" s="224"/>
      <c r="R303" s="224"/>
      <c r="S303" s="224"/>
      <c r="T303" s="225"/>
      <c r="AT303" s="226" t="s">
        <v>128</v>
      </c>
      <c r="AU303" s="226" t="s">
        <v>79</v>
      </c>
      <c r="AV303" s="11" t="s">
        <v>79</v>
      </c>
      <c r="AW303" s="11" t="s">
        <v>31</v>
      </c>
      <c r="AX303" s="11" t="s">
        <v>69</v>
      </c>
      <c r="AY303" s="226" t="s">
        <v>118</v>
      </c>
    </row>
    <row r="304" s="11" customFormat="1">
      <c r="B304" s="215"/>
      <c r="C304" s="216"/>
      <c r="D304" s="217" t="s">
        <v>128</v>
      </c>
      <c r="E304" s="218" t="s">
        <v>19</v>
      </c>
      <c r="F304" s="219" t="s">
        <v>440</v>
      </c>
      <c r="G304" s="216"/>
      <c r="H304" s="220">
        <v>10</v>
      </c>
      <c r="I304" s="221"/>
      <c r="J304" s="216"/>
      <c r="K304" s="216"/>
      <c r="L304" s="222"/>
      <c r="M304" s="223"/>
      <c r="N304" s="224"/>
      <c r="O304" s="224"/>
      <c r="P304" s="224"/>
      <c r="Q304" s="224"/>
      <c r="R304" s="224"/>
      <c r="S304" s="224"/>
      <c r="T304" s="225"/>
      <c r="AT304" s="226" t="s">
        <v>128</v>
      </c>
      <c r="AU304" s="226" t="s">
        <v>79</v>
      </c>
      <c r="AV304" s="11" t="s">
        <v>79</v>
      </c>
      <c r="AW304" s="11" t="s">
        <v>31</v>
      </c>
      <c r="AX304" s="11" t="s">
        <v>69</v>
      </c>
      <c r="AY304" s="226" t="s">
        <v>118</v>
      </c>
    </row>
    <row r="305" s="12" customFormat="1">
      <c r="B305" s="232"/>
      <c r="C305" s="233"/>
      <c r="D305" s="217" t="s">
        <v>128</v>
      </c>
      <c r="E305" s="234" t="s">
        <v>19</v>
      </c>
      <c r="F305" s="235" t="s">
        <v>213</v>
      </c>
      <c r="G305" s="233"/>
      <c r="H305" s="236">
        <v>48</v>
      </c>
      <c r="I305" s="237"/>
      <c r="J305" s="233"/>
      <c r="K305" s="233"/>
      <c r="L305" s="238"/>
      <c r="M305" s="239"/>
      <c r="N305" s="240"/>
      <c r="O305" s="240"/>
      <c r="P305" s="240"/>
      <c r="Q305" s="240"/>
      <c r="R305" s="240"/>
      <c r="S305" s="240"/>
      <c r="T305" s="241"/>
      <c r="AT305" s="242" t="s">
        <v>128</v>
      </c>
      <c r="AU305" s="242" t="s">
        <v>79</v>
      </c>
      <c r="AV305" s="12" t="s">
        <v>140</v>
      </c>
      <c r="AW305" s="12" t="s">
        <v>31</v>
      </c>
      <c r="AX305" s="12" t="s">
        <v>77</v>
      </c>
      <c r="AY305" s="242" t="s">
        <v>118</v>
      </c>
    </row>
    <row r="306" s="1" customFormat="1" ht="22.5" customHeight="1">
      <c r="B306" s="37"/>
      <c r="C306" s="203" t="s">
        <v>449</v>
      </c>
      <c r="D306" s="203" t="s">
        <v>121</v>
      </c>
      <c r="E306" s="204" t="s">
        <v>450</v>
      </c>
      <c r="F306" s="205" t="s">
        <v>451</v>
      </c>
      <c r="G306" s="206" t="s">
        <v>124</v>
      </c>
      <c r="H306" s="207">
        <v>585.20000000000005</v>
      </c>
      <c r="I306" s="208"/>
      <c r="J306" s="209">
        <f>ROUND(I306*H306,2)</f>
        <v>0</v>
      </c>
      <c r="K306" s="205" t="s">
        <v>125</v>
      </c>
      <c r="L306" s="42"/>
      <c r="M306" s="210" t="s">
        <v>19</v>
      </c>
      <c r="N306" s="211" t="s">
        <v>40</v>
      </c>
      <c r="O306" s="78"/>
      <c r="P306" s="212">
        <f>O306*H306</f>
        <v>0</v>
      </c>
      <c r="Q306" s="212">
        <v>0.16849</v>
      </c>
      <c r="R306" s="212">
        <f>Q306*H306</f>
        <v>98.600348000000011</v>
      </c>
      <c r="S306" s="212">
        <v>0</v>
      </c>
      <c r="T306" s="213">
        <f>S306*H306</f>
        <v>0</v>
      </c>
      <c r="AR306" s="16" t="s">
        <v>140</v>
      </c>
      <c r="AT306" s="16" t="s">
        <v>121</v>
      </c>
      <c r="AU306" s="16" t="s">
        <v>79</v>
      </c>
      <c r="AY306" s="16" t="s">
        <v>118</v>
      </c>
      <c r="BE306" s="214">
        <f>IF(N306="základní",J306,0)</f>
        <v>0</v>
      </c>
      <c r="BF306" s="214">
        <f>IF(N306="snížená",J306,0)</f>
        <v>0</v>
      </c>
      <c r="BG306" s="214">
        <f>IF(N306="zákl. přenesená",J306,0)</f>
        <v>0</v>
      </c>
      <c r="BH306" s="214">
        <f>IF(N306="sníž. přenesená",J306,0)</f>
        <v>0</v>
      </c>
      <c r="BI306" s="214">
        <f>IF(N306="nulová",J306,0)</f>
        <v>0</v>
      </c>
      <c r="BJ306" s="16" t="s">
        <v>77</v>
      </c>
      <c r="BK306" s="214">
        <f>ROUND(I306*H306,2)</f>
        <v>0</v>
      </c>
      <c r="BL306" s="16" t="s">
        <v>140</v>
      </c>
      <c r="BM306" s="16" t="s">
        <v>452</v>
      </c>
    </row>
    <row r="307" s="1" customFormat="1">
      <c r="B307" s="37"/>
      <c r="C307" s="38"/>
      <c r="D307" s="217" t="s">
        <v>208</v>
      </c>
      <c r="E307" s="38"/>
      <c r="F307" s="227" t="s">
        <v>453</v>
      </c>
      <c r="G307" s="38"/>
      <c r="H307" s="38"/>
      <c r="I307" s="129"/>
      <c r="J307" s="38"/>
      <c r="K307" s="38"/>
      <c r="L307" s="42"/>
      <c r="M307" s="228"/>
      <c r="N307" s="78"/>
      <c r="O307" s="78"/>
      <c r="P307" s="78"/>
      <c r="Q307" s="78"/>
      <c r="R307" s="78"/>
      <c r="S307" s="78"/>
      <c r="T307" s="79"/>
      <c r="AT307" s="16" t="s">
        <v>208</v>
      </c>
      <c r="AU307" s="16" t="s">
        <v>79</v>
      </c>
    </row>
    <row r="308" s="11" customFormat="1">
      <c r="B308" s="215"/>
      <c r="C308" s="216"/>
      <c r="D308" s="217" t="s">
        <v>128</v>
      </c>
      <c r="E308" s="218" t="s">
        <v>19</v>
      </c>
      <c r="F308" s="219" t="s">
        <v>244</v>
      </c>
      <c r="G308" s="216"/>
      <c r="H308" s="220">
        <v>419.89999999999998</v>
      </c>
      <c r="I308" s="221"/>
      <c r="J308" s="216"/>
      <c r="K308" s="216"/>
      <c r="L308" s="222"/>
      <c r="M308" s="223"/>
      <c r="N308" s="224"/>
      <c r="O308" s="224"/>
      <c r="P308" s="224"/>
      <c r="Q308" s="224"/>
      <c r="R308" s="224"/>
      <c r="S308" s="224"/>
      <c r="T308" s="225"/>
      <c r="AT308" s="226" t="s">
        <v>128</v>
      </c>
      <c r="AU308" s="226" t="s">
        <v>79</v>
      </c>
      <c r="AV308" s="11" t="s">
        <v>79</v>
      </c>
      <c r="AW308" s="11" t="s">
        <v>31</v>
      </c>
      <c r="AX308" s="11" t="s">
        <v>69</v>
      </c>
      <c r="AY308" s="226" t="s">
        <v>118</v>
      </c>
    </row>
    <row r="309" s="11" customFormat="1">
      <c r="B309" s="215"/>
      <c r="C309" s="216"/>
      <c r="D309" s="217" t="s">
        <v>128</v>
      </c>
      <c r="E309" s="218" t="s">
        <v>19</v>
      </c>
      <c r="F309" s="219" t="s">
        <v>454</v>
      </c>
      <c r="G309" s="216"/>
      <c r="H309" s="220">
        <v>46.299999999999997</v>
      </c>
      <c r="I309" s="221"/>
      <c r="J309" s="216"/>
      <c r="K309" s="216"/>
      <c r="L309" s="222"/>
      <c r="M309" s="223"/>
      <c r="N309" s="224"/>
      <c r="O309" s="224"/>
      <c r="P309" s="224"/>
      <c r="Q309" s="224"/>
      <c r="R309" s="224"/>
      <c r="S309" s="224"/>
      <c r="T309" s="225"/>
      <c r="AT309" s="226" t="s">
        <v>128</v>
      </c>
      <c r="AU309" s="226" t="s">
        <v>79</v>
      </c>
      <c r="AV309" s="11" t="s">
        <v>79</v>
      </c>
      <c r="AW309" s="11" t="s">
        <v>31</v>
      </c>
      <c r="AX309" s="11" t="s">
        <v>69</v>
      </c>
      <c r="AY309" s="226" t="s">
        <v>118</v>
      </c>
    </row>
    <row r="310" s="11" customFormat="1">
      <c r="B310" s="215"/>
      <c r="C310" s="216"/>
      <c r="D310" s="217" t="s">
        <v>128</v>
      </c>
      <c r="E310" s="218" t="s">
        <v>19</v>
      </c>
      <c r="F310" s="219" t="s">
        <v>455</v>
      </c>
      <c r="G310" s="216"/>
      <c r="H310" s="220">
        <v>13.800000000000001</v>
      </c>
      <c r="I310" s="221"/>
      <c r="J310" s="216"/>
      <c r="K310" s="216"/>
      <c r="L310" s="222"/>
      <c r="M310" s="223"/>
      <c r="N310" s="224"/>
      <c r="O310" s="224"/>
      <c r="P310" s="224"/>
      <c r="Q310" s="224"/>
      <c r="R310" s="224"/>
      <c r="S310" s="224"/>
      <c r="T310" s="225"/>
      <c r="AT310" s="226" t="s">
        <v>128</v>
      </c>
      <c r="AU310" s="226" t="s">
        <v>79</v>
      </c>
      <c r="AV310" s="11" t="s">
        <v>79</v>
      </c>
      <c r="AW310" s="11" t="s">
        <v>31</v>
      </c>
      <c r="AX310" s="11" t="s">
        <v>69</v>
      </c>
      <c r="AY310" s="226" t="s">
        <v>118</v>
      </c>
    </row>
    <row r="311" s="13" customFormat="1">
      <c r="B311" s="253"/>
      <c r="C311" s="254"/>
      <c r="D311" s="217" t="s">
        <v>128</v>
      </c>
      <c r="E311" s="255" t="s">
        <v>19</v>
      </c>
      <c r="F311" s="256" t="s">
        <v>456</v>
      </c>
      <c r="G311" s="254"/>
      <c r="H311" s="257">
        <v>480</v>
      </c>
      <c r="I311" s="258"/>
      <c r="J311" s="254"/>
      <c r="K311" s="254"/>
      <c r="L311" s="259"/>
      <c r="M311" s="260"/>
      <c r="N311" s="261"/>
      <c r="O311" s="261"/>
      <c r="P311" s="261"/>
      <c r="Q311" s="261"/>
      <c r="R311" s="261"/>
      <c r="S311" s="261"/>
      <c r="T311" s="262"/>
      <c r="AT311" s="263" t="s">
        <v>128</v>
      </c>
      <c r="AU311" s="263" t="s">
        <v>79</v>
      </c>
      <c r="AV311" s="13" t="s">
        <v>136</v>
      </c>
      <c r="AW311" s="13" t="s">
        <v>31</v>
      </c>
      <c r="AX311" s="13" t="s">
        <v>69</v>
      </c>
      <c r="AY311" s="263" t="s">
        <v>118</v>
      </c>
    </row>
    <row r="312" s="11" customFormat="1">
      <c r="B312" s="215"/>
      <c r="C312" s="216"/>
      <c r="D312" s="217" t="s">
        <v>128</v>
      </c>
      <c r="E312" s="218" t="s">
        <v>19</v>
      </c>
      <c r="F312" s="219" t="s">
        <v>245</v>
      </c>
      <c r="G312" s="216"/>
      <c r="H312" s="220">
        <v>105.2</v>
      </c>
      <c r="I312" s="221"/>
      <c r="J312" s="216"/>
      <c r="K312" s="216"/>
      <c r="L312" s="222"/>
      <c r="M312" s="223"/>
      <c r="N312" s="224"/>
      <c r="O312" s="224"/>
      <c r="P312" s="224"/>
      <c r="Q312" s="224"/>
      <c r="R312" s="224"/>
      <c r="S312" s="224"/>
      <c r="T312" s="225"/>
      <c r="AT312" s="226" t="s">
        <v>128</v>
      </c>
      <c r="AU312" s="226" t="s">
        <v>79</v>
      </c>
      <c r="AV312" s="11" t="s">
        <v>79</v>
      </c>
      <c r="AW312" s="11" t="s">
        <v>31</v>
      </c>
      <c r="AX312" s="11" t="s">
        <v>69</v>
      </c>
      <c r="AY312" s="226" t="s">
        <v>118</v>
      </c>
    </row>
    <row r="313" s="12" customFormat="1">
      <c r="B313" s="232"/>
      <c r="C313" s="233"/>
      <c r="D313" s="217" t="s">
        <v>128</v>
      </c>
      <c r="E313" s="234" t="s">
        <v>19</v>
      </c>
      <c r="F313" s="235" t="s">
        <v>213</v>
      </c>
      <c r="G313" s="233"/>
      <c r="H313" s="236">
        <v>585.20000000000005</v>
      </c>
      <c r="I313" s="237"/>
      <c r="J313" s="233"/>
      <c r="K313" s="233"/>
      <c r="L313" s="238"/>
      <c r="M313" s="239"/>
      <c r="N313" s="240"/>
      <c r="O313" s="240"/>
      <c r="P313" s="240"/>
      <c r="Q313" s="240"/>
      <c r="R313" s="240"/>
      <c r="S313" s="240"/>
      <c r="T313" s="241"/>
      <c r="AT313" s="242" t="s">
        <v>128</v>
      </c>
      <c r="AU313" s="242" t="s">
        <v>79</v>
      </c>
      <c r="AV313" s="12" t="s">
        <v>140</v>
      </c>
      <c r="AW313" s="12" t="s">
        <v>31</v>
      </c>
      <c r="AX313" s="12" t="s">
        <v>77</v>
      </c>
      <c r="AY313" s="242" t="s">
        <v>118</v>
      </c>
    </row>
    <row r="314" s="1" customFormat="1" ht="16.5" customHeight="1">
      <c r="B314" s="37"/>
      <c r="C314" s="243" t="s">
        <v>457</v>
      </c>
      <c r="D314" s="243" t="s">
        <v>262</v>
      </c>
      <c r="E314" s="244" t="s">
        <v>458</v>
      </c>
      <c r="F314" s="245" t="s">
        <v>459</v>
      </c>
      <c r="G314" s="246" t="s">
        <v>124</v>
      </c>
      <c r="H314" s="247">
        <v>154.59999999999999</v>
      </c>
      <c r="I314" s="248"/>
      <c r="J314" s="249">
        <f>ROUND(I314*H314,2)</f>
        <v>0</v>
      </c>
      <c r="K314" s="245" t="s">
        <v>125</v>
      </c>
      <c r="L314" s="250"/>
      <c r="M314" s="251" t="s">
        <v>19</v>
      </c>
      <c r="N314" s="252" t="s">
        <v>40</v>
      </c>
      <c r="O314" s="78"/>
      <c r="P314" s="212">
        <f>O314*H314</f>
        <v>0</v>
      </c>
      <c r="Q314" s="212">
        <v>0.125</v>
      </c>
      <c r="R314" s="212">
        <f>Q314*H314</f>
        <v>19.324999999999999</v>
      </c>
      <c r="S314" s="212">
        <v>0</v>
      </c>
      <c r="T314" s="213">
        <f>S314*H314</f>
        <v>0</v>
      </c>
      <c r="AR314" s="16" t="s">
        <v>161</v>
      </c>
      <c r="AT314" s="16" t="s">
        <v>262</v>
      </c>
      <c r="AU314" s="16" t="s">
        <v>79</v>
      </c>
      <c r="AY314" s="16" t="s">
        <v>118</v>
      </c>
      <c r="BE314" s="214">
        <f>IF(N314="základní",J314,0)</f>
        <v>0</v>
      </c>
      <c r="BF314" s="214">
        <f>IF(N314="snížená",J314,0)</f>
        <v>0</v>
      </c>
      <c r="BG314" s="214">
        <f>IF(N314="zákl. přenesená",J314,0)</f>
        <v>0</v>
      </c>
      <c r="BH314" s="214">
        <f>IF(N314="sníž. přenesená",J314,0)</f>
        <v>0</v>
      </c>
      <c r="BI314" s="214">
        <f>IF(N314="nulová",J314,0)</f>
        <v>0</v>
      </c>
      <c r="BJ314" s="16" t="s">
        <v>77</v>
      </c>
      <c r="BK314" s="214">
        <f>ROUND(I314*H314,2)</f>
        <v>0</v>
      </c>
      <c r="BL314" s="16" t="s">
        <v>140</v>
      </c>
      <c r="BM314" s="16" t="s">
        <v>460</v>
      </c>
    </row>
    <row r="315" s="11" customFormat="1">
      <c r="B315" s="215"/>
      <c r="C315" s="216"/>
      <c r="D315" s="217" t="s">
        <v>128</v>
      </c>
      <c r="E315" s="218" t="s">
        <v>19</v>
      </c>
      <c r="F315" s="219" t="s">
        <v>461</v>
      </c>
      <c r="G315" s="216"/>
      <c r="H315" s="220">
        <v>83.980000000000004</v>
      </c>
      <c r="I315" s="221"/>
      <c r="J315" s="216"/>
      <c r="K315" s="216"/>
      <c r="L315" s="222"/>
      <c r="M315" s="223"/>
      <c r="N315" s="224"/>
      <c r="O315" s="224"/>
      <c r="P315" s="224"/>
      <c r="Q315" s="224"/>
      <c r="R315" s="224"/>
      <c r="S315" s="224"/>
      <c r="T315" s="225"/>
      <c r="AT315" s="226" t="s">
        <v>128</v>
      </c>
      <c r="AU315" s="226" t="s">
        <v>79</v>
      </c>
      <c r="AV315" s="11" t="s">
        <v>79</v>
      </c>
      <c r="AW315" s="11" t="s">
        <v>31</v>
      </c>
      <c r="AX315" s="11" t="s">
        <v>69</v>
      </c>
      <c r="AY315" s="226" t="s">
        <v>118</v>
      </c>
    </row>
    <row r="316" s="11" customFormat="1">
      <c r="B316" s="215"/>
      <c r="C316" s="216"/>
      <c r="D316" s="217" t="s">
        <v>128</v>
      </c>
      <c r="E316" s="218" t="s">
        <v>19</v>
      </c>
      <c r="F316" s="219" t="s">
        <v>454</v>
      </c>
      <c r="G316" s="216"/>
      <c r="H316" s="220">
        <v>46.299999999999997</v>
      </c>
      <c r="I316" s="221"/>
      <c r="J316" s="216"/>
      <c r="K316" s="216"/>
      <c r="L316" s="222"/>
      <c r="M316" s="223"/>
      <c r="N316" s="224"/>
      <c r="O316" s="224"/>
      <c r="P316" s="224"/>
      <c r="Q316" s="224"/>
      <c r="R316" s="224"/>
      <c r="S316" s="224"/>
      <c r="T316" s="225"/>
      <c r="AT316" s="226" t="s">
        <v>128</v>
      </c>
      <c r="AU316" s="226" t="s">
        <v>79</v>
      </c>
      <c r="AV316" s="11" t="s">
        <v>79</v>
      </c>
      <c r="AW316" s="11" t="s">
        <v>31</v>
      </c>
      <c r="AX316" s="11" t="s">
        <v>69</v>
      </c>
      <c r="AY316" s="226" t="s">
        <v>118</v>
      </c>
    </row>
    <row r="317" s="11" customFormat="1">
      <c r="B317" s="215"/>
      <c r="C317" s="216"/>
      <c r="D317" s="217" t="s">
        <v>128</v>
      </c>
      <c r="E317" s="218" t="s">
        <v>19</v>
      </c>
      <c r="F317" s="219" t="s">
        <v>455</v>
      </c>
      <c r="G317" s="216"/>
      <c r="H317" s="220">
        <v>13.800000000000001</v>
      </c>
      <c r="I317" s="221"/>
      <c r="J317" s="216"/>
      <c r="K317" s="216"/>
      <c r="L317" s="222"/>
      <c r="M317" s="223"/>
      <c r="N317" s="224"/>
      <c r="O317" s="224"/>
      <c r="P317" s="224"/>
      <c r="Q317" s="224"/>
      <c r="R317" s="224"/>
      <c r="S317" s="224"/>
      <c r="T317" s="225"/>
      <c r="AT317" s="226" t="s">
        <v>128</v>
      </c>
      <c r="AU317" s="226" t="s">
        <v>79</v>
      </c>
      <c r="AV317" s="11" t="s">
        <v>79</v>
      </c>
      <c r="AW317" s="11" t="s">
        <v>31</v>
      </c>
      <c r="AX317" s="11" t="s">
        <v>69</v>
      </c>
      <c r="AY317" s="226" t="s">
        <v>118</v>
      </c>
    </row>
    <row r="318" s="13" customFormat="1">
      <c r="B318" s="253"/>
      <c r="C318" s="254"/>
      <c r="D318" s="217" t="s">
        <v>128</v>
      </c>
      <c r="E318" s="255" t="s">
        <v>19</v>
      </c>
      <c r="F318" s="256" t="s">
        <v>456</v>
      </c>
      <c r="G318" s="254"/>
      <c r="H318" s="257">
        <v>144.08000000000001</v>
      </c>
      <c r="I318" s="258"/>
      <c r="J318" s="254"/>
      <c r="K318" s="254"/>
      <c r="L318" s="259"/>
      <c r="M318" s="260"/>
      <c r="N318" s="261"/>
      <c r="O318" s="261"/>
      <c r="P318" s="261"/>
      <c r="Q318" s="261"/>
      <c r="R318" s="261"/>
      <c r="S318" s="261"/>
      <c r="T318" s="262"/>
      <c r="AT318" s="263" t="s">
        <v>128</v>
      </c>
      <c r="AU318" s="263" t="s">
        <v>79</v>
      </c>
      <c r="AV318" s="13" t="s">
        <v>136</v>
      </c>
      <c r="AW318" s="13" t="s">
        <v>31</v>
      </c>
      <c r="AX318" s="13" t="s">
        <v>69</v>
      </c>
      <c r="AY318" s="263" t="s">
        <v>118</v>
      </c>
    </row>
    <row r="319" s="11" customFormat="1">
      <c r="B319" s="215"/>
      <c r="C319" s="216"/>
      <c r="D319" s="217" t="s">
        <v>128</v>
      </c>
      <c r="E319" s="218" t="s">
        <v>19</v>
      </c>
      <c r="F319" s="219" t="s">
        <v>462</v>
      </c>
      <c r="G319" s="216"/>
      <c r="H319" s="220">
        <v>10.52</v>
      </c>
      <c r="I319" s="221"/>
      <c r="J319" s="216"/>
      <c r="K319" s="216"/>
      <c r="L319" s="222"/>
      <c r="M319" s="223"/>
      <c r="N319" s="224"/>
      <c r="O319" s="224"/>
      <c r="P319" s="224"/>
      <c r="Q319" s="224"/>
      <c r="R319" s="224"/>
      <c r="S319" s="224"/>
      <c r="T319" s="225"/>
      <c r="AT319" s="226" t="s">
        <v>128</v>
      </c>
      <c r="AU319" s="226" t="s">
        <v>79</v>
      </c>
      <c r="AV319" s="11" t="s">
        <v>79</v>
      </c>
      <c r="AW319" s="11" t="s">
        <v>31</v>
      </c>
      <c r="AX319" s="11" t="s">
        <v>69</v>
      </c>
      <c r="AY319" s="226" t="s">
        <v>118</v>
      </c>
    </row>
    <row r="320" s="12" customFormat="1">
      <c r="B320" s="232"/>
      <c r="C320" s="233"/>
      <c r="D320" s="217" t="s">
        <v>128</v>
      </c>
      <c r="E320" s="234" t="s">
        <v>19</v>
      </c>
      <c r="F320" s="235" t="s">
        <v>213</v>
      </c>
      <c r="G320" s="233"/>
      <c r="H320" s="236">
        <v>154.60000000000002</v>
      </c>
      <c r="I320" s="237"/>
      <c r="J320" s="233"/>
      <c r="K320" s="233"/>
      <c r="L320" s="238"/>
      <c r="M320" s="239"/>
      <c r="N320" s="240"/>
      <c r="O320" s="240"/>
      <c r="P320" s="240"/>
      <c r="Q320" s="240"/>
      <c r="R320" s="240"/>
      <c r="S320" s="240"/>
      <c r="T320" s="241"/>
      <c r="AT320" s="242" t="s">
        <v>128</v>
      </c>
      <c r="AU320" s="242" t="s">
        <v>79</v>
      </c>
      <c r="AV320" s="12" t="s">
        <v>140</v>
      </c>
      <c r="AW320" s="12" t="s">
        <v>31</v>
      </c>
      <c r="AX320" s="12" t="s">
        <v>77</v>
      </c>
      <c r="AY320" s="242" t="s">
        <v>118</v>
      </c>
    </row>
    <row r="321" s="1" customFormat="1" ht="33.75" customHeight="1">
      <c r="B321" s="37"/>
      <c r="C321" s="203" t="s">
        <v>463</v>
      </c>
      <c r="D321" s="203" t="s">
        <v>121</v>
      </c>
      <c r="E321" s="204" t="s">
        <v>464</v>
      </c>
      <c r="F321" s="205" t="s">
        <v>465</v>
      </c>
      <c r="G321" s="206" t="s">
        <v>124</v>
      </c>
      <c r="H321" s="207">
        <v>585.20000000000005</v>
      </c>
      <c r="I321" s="208"/>
      <c r="J321" s="209">
        <f>ROUND(I321*H321,2)</f>
        <v>0</v>
      </c>
      <c r="K321" s="205" t="s">
        <v>125</v>
      </c>
      <c r="L321" s="42"/>
      <c r="M321" s="210" t="s">
        <v>19</v>
      </c>
      <c r="N321" s="211" t="s">
        <v>40</v>
      </c>
      <c r="O321" s="78"/>
      <c r="P321" s="212">
        <f>O321*H321</f>
        <v>0</v>
      </c>
      <c r="Q321" s="212">
        <v>0</v>
      </c>
      <c r="R321" s="212">
        <f>Q321*H321</f>
        <v>0</v>
      </c>
      <c r="S321" s="212">
        <v>0</v>
      </c>
      <c r="T321" s="213">
        <f>S321*H321</f>
        <v>0</v>
      </c>
      <c r="AR321" s="16" t="s">
        <v>140</v>
      </c>
      <c r="AT321" s="16" t="s">
        <v>121</v>
      </c>
      <c r="AU321" s="16" t="s">
        <v>79</v>
      </c>
      <c r="AY321" s="16" t="s">
        <v>118</v>
      </c>
      <c r="BE321" s="214">
        <f>IF(N321="základní",J321,0)</f>
        <v>0</v>
      </c>
      <c r="BF321" s="214">
        <f>IF(N321="snížená",J321,0)</f>
        <v>0</v>
      </c>
      <c r="BG321" s="214">
        <f>IF(N321="zákl. přenesená",J321,0)</f>
        <v>0</v>
      </c>
      <c r="BH321" s="214">
        <f>IF(N321="sníž. přenesená",J321,0)</f>
        <v>0</v>
      </c>
      <c r="BI321" s="214">
        <f>IF(N321="nulová",J321,0)</f>
        <v>0</v>
      </c>
      <c r="BJ321" s="16" t="s">
        <v>77</v>
      </c>
      <c r="BK321" s="214">
        <f>ROUND(I321*H321,2)</f>
        <v>0</v>
      </c>
      <c r="BL321" s="16" t="s">
        <v>140</v>
      </c>
      <c r="BM321" s="16" t="s">
        <v>466</v>
      </c>
    </row>
    <row r="322" s="1" customFormat="1">
      <c r="B322" s="37"/>
      <c r="C322" s="38"/>
      <c r="D322" s="217" t="s">
        <v>208</v>
      </c>
      <c r="E322" s="38"/>
      <c r="F322" s="227" t="s">
        <v>467</v>
      </c>
      <c r="G322" s="38"/>
      <c r="H322" s="38"/>
      <c r="I322" s="129"/>
      <c r="J322" s="38"/>
      <c r="K322" s="38"/>
      <c r="L322" s="42"/>
      <c r="M322" s="228"/>
      <c r="N322" s="78"/>
      <c r="O322" s="78"/>
      <c r="P322" s="78"/>
      <c r="Q322" s="78"/>
      <c r="R322" s="78"/>
      <c r="S322" s="78"/>
      <c r="T322" s="79"/>
      <c r="AT322" s="16" t="s">
        <v>208</v>
      </c>
      <c r="AU322" s="16" t="s">
        <v>79</v>
      </c>
    </row>
    <row r="323" s="11" customFormat="1">
      <c r="B323" s="215"/>
      <c r="C323" s="216"/>
      <c r="D323" s="217" t="s">
        <v>128</v>
      </c>
      <c r="E323" s="218" t="s">
        <v>19</v>
      </c>
      <c r="F323" s="219" t="s">
        <v>244</v>
      </c>
      <c r="G323" s="216"/>
      <c r="H323" s="220">
        <v>419.89999999999998</v>
      </c>
      <c r="I323" s="221"/>
      <c r="J323" s="216"/>
      <c r="K323" s="216"/>
      <c r="L323" s="222"/>
      <c r="M323" s="223"/>
      <c r="N323" s="224"/>
      <c r="O323" s="224"/>
      <c r="P323" s="224"/>
      <c r="Q323" s="224"/>
      <c r="R323" s="224"/>
      <c r="S323" s="224"/>
      <c r="T323" s="225"/>
      <c r="AT323" s="226" t="s">
        <v>128</v>
      </c>
      <c r="AU323" s="226" t="s">
        <v>79</v>
      </c>
      <c r="AV323" s="11" t="s">
        <v>79</v>
      </c>
      <c r="AW323" s="11" t="s">
        <v>31</v>
      </c>
      <c r="AX323" s="11" t="s">
        <v>69</v>
      </c>
      <c r="AY323" s="226" t="s">
        <v>118</v>
      </c>
    </row>
    <row r="324" s="11" customFormat="1">
      <c r="B324" s="215"/>
      <c r="C324" s="216"/>
      <c r="D324" s="217" t="s">
        <v>128</v>
      </c>
      <c r="E324" s="218" t="s">
        <v>19</v>
      </c>
      <c r="F324" s="219" t="s">
        <v>454</v>
      </c>
      <c r="G324" s="216"/>
      <c r="H324" s="220">
        <v>46.299999999999997</v>
      </c>
      <c r="I324" s="221"/>
      <c r="J324" s="216"/>
      <c r="K324" s="216"/>
      <c r="L324" s="222"/>
      <c r="M324" s="223"/>
      <c r="N324" s="224"/>
      <c r="O324" s="224"/>
      <c r="P324" s="224"/>
      <c r="Q324" s="224"/>
      <c r="R324" s="224"/>
      <c r="S324" s="224"/>
      <c r="T324" s="225"/>
      <c r="AT324" s="226" t="s">
        <v>128</v>
      </c>
      <c r="AU324" s="226" t="s">
        <v>79</v>
      </c>
      <c r="AV324" s="11" t="s">
        <v>79</v>
      </c>
      <c r="AW324" s="11" t="s">
        <v>31</v>
      </c>
      <c r="AX324" s="11" t="s">
        <v>69</v>
      </c>
      <c r="AY324" s="226" t="s">
        <v>118</v>
      </c>
    </row>
    <row r="325" s="11" customFormat="1">
      <c r="B325" s="215"/>
      <c r="C325" s="216"/>
      <c r="D325" s="217" t="s">
        <v>128</v>
      </c>
      <c r="E325" s="218" t="s">
        <v>19</v>
      </c>
      <c r="F325" s="219" t="s">
        <v>455</v>
      </c>
      <c r="G325" s="216"/>
      <c r="H325" s="220">
        <v>13.800000000000001</v>
      </c>
      <c r="I325" s="221"/>
      <c r="J325" s="216"/>
      <c r="K325" s="216"/>
      <c r="L325" s="222"/>
      <c r="M325" s="223"/>
      <c r="N325" s="224"/>
      <c r="O325" s="224"/>
      <c r="P325" s="224"/>
      <c r="Q325" s="224"/>
      <c r="R325" s="224"/>
      <c r="S325" s="224"/>
      <c r="T325" s="225"/>
      <c r="AT325" s="226" t="s">
        <v>128</v>
      </c>
      <c r="AU325" s="226" t="s">
        <v>79</v>
      </c>
      <c r="AV325" s="11" t="s">
        <v>79</v>
      </c>
      <c r="AW325" s="11" t="s">
        <v>31</v>
      </c>
      <c r="AX325" s="11" t="s">
        <v>69</v>
      </c>
      <c r="AY325" s="226" t="s">
        <v>118</v>
      </c>
    </row>
    <row r="326" s="13" customFormat="1">
      <c r="B326" s="253"/>
      <c r="C326" s="254"/>
      <c r="D326" s="217" t="s">
        <v>128</v>
      </c>
      <c r="E326" s="255" t="s">
        <v>19</v>
      </c>
      <c r="F326" s="256" t="s">
        <v>456</v>
      </c>
      <c r="G326" s="254"/>
      <c r="H326" s="257">
        <v>480</v>
      </c>
      <c r="I326" s="258"/>
      <c r="J326" s="254"/>
      <c r="K326" s="254"/>
      <c r="L326" s="259"/>
      <c r="M326" s="260"/>
      <c r="N326" s="261"/>
      <c r="O326" s="261"/>
      <c r="P326" s="261"/>
      <c r="Q326" s="261"/>
      <c r="R326" s="261"/>
      <c r="S326" s="261"/>
      <c r="T326" s="262"/>
      <c r="AT326" s="263" t="s">
        <v>128</v>
      </c>
      <c r="AU326" s="263" t="s">
        <v>79</v>
      </c>
      <c r="AV326" s="13" t="s">
        <v>136</v>
      </c>
      <c r="AW326" s="13" t="s">
        <v>31</v>
      </c>
      <c r="AX326" s="13" t="s">
        <v>69</v>
      </c>
      <c r="AY326" s="263" t="s">
        <v>118</v>
      </c>
    </row>
    <row r="327" s="11" customFormat="1">
      <c r="B327" s="215"/>
      <c r="C327" s="216"/>
      <c r="D327" s="217" t="s">
        <v>128</v>
      </c>
      <c r="E327" s="218" t="s">
        <v>19</v>
      </c>
      <c r="F327" s="219" t="s">
        <v>245</v>
      </c>
      <c r="G327" s="216"/>
      <c r="H327" s="220">
        <v>105.2</v>
      </c>
      <c r="I327" s="221"/>
      <c r="J327" s="216"/>
      <c r="K327" s="216"/>
      <c r="L327" s="222"/>
      <c r="M327" s="223"/>
      <c r="N327" s="224"/>
      <c r="O327" s="224"/>
      <c r="P327" s="224"/>
      <c r="Q327" s="224"/>
      <c r="R327" s="224"/>
      <c r="S327" s="224"/>
      <c r="T327" s="225"/>
      <c r="AT327" s="226" t="s">
        <v>128</v>
      </c>
      <c r="AU327" s="226" t="s">
        <v>79</v>
      </c>
      <c r="AV327" s="11" t="s">
        <v>79</v>
      </c>
      <c r="AW327" s="11" t="s">
        <v>31</v>
      </c>
      <c r="AX327" s="11" t="s">
        <v>69</v>
      </c>
      <c r="AY327" s="226" t="s">
        <v>118</v>
      </c>
    </row>
    <row r="328" s="12" customFormat="1">
      <c r="B328" s="232"/>
      <c r="C328" s="233"/>
      <c r="D328" s="217" t="s">
        <v>128</v>
      </c>
      <c r="E328" s="234" t="s">
        <v>19</v>
      </c>
      <c r="F328" s="235" t="s">
        <v>213</v>
      </c>
      <c r="G328" s="233"/>
      <c r="H328" s="236">
        <v>585.20000000000005</v>
      </c>
      <c r="I328" s="237"/>
      <c r="J328" s="233"/>
      <c r="K328" s="233"/>
      <c r="L328" s="238"/>
      <c r="M328" s="239"/>
      <c r="N328" s="240"/>
      <c r="O328" s="240"/>
      <c r="P328" s="240"/>
      <c r="Q328" s="240"/>
      <c r="R328" s="240"/>
      <c r="S328" s="240"/>
      <c r="T328" s="241"/>
      <c r="AT328" s="242" t="s">
        <v>128</v>
      </c>
      <c r="AU328" s="242" t="s">
        <v>79</v>
      </c>
      <c r="AV328" s="12" t="s">
        <v>140</v>
      </c>
      <c r="AW328" s="12" t="s">
        <v>31</v>
      </c>
      <c r="AX328" s="12" t="s">
        <v>77</v>
      </c>
      <c r="AY328" s="242" t="s">
        <v>118</v>
      </c>
    </row>
    <row r="329" s="1" customFormat="1" ht="16.5" customHeight="1">
      <c r="B329" s="37"/>
      <c r="C329" s="203" t="s">
        <v>468</v>
      </c>
      <c r="D329" s="203" t="s">
        <v>121</v>
      </c>
      <c r="E329" s="204" t="s">
        <v>469</v>
      </c>
      <c r="F329" s="205" t="s">
        <v>470</v>
      </c>
      <c r="G329" s="206" t="s">
        <v>124</v>
      </c>
      <c r="H329" s="207">
        <v>480</v>
      </c>
      <c r="I329" s="208"/>
      <c r="J329" s="209">
        <f>ROUND(I329*H329,2)</f>
        <v>0</v>
      </c>
      <c r="K329" s="205" t="s">
        <v>125</v>
      </c>
      <c r="L329" s="42"/>
      <c r="M329" s="210" t="s">
        <v>19</v>
      </c>
      <c r="N329" s="211" t="s">
        <v>40</v>
      </c>
      <c r="O329" s="78"/>
      <c r="P329" s="212">
        <f>O329*H329</f>
        <v>0</v>
      </c>
      <c r="Q329" s="212">
        <v>0</v>
      </c>
      <c r="R329" s="212">
        <f>Q329*H329</f>
        <v>0</v>
      </c>
      <c r="S329" s="212">
        <v>0</v>
      </c>
      <c r="T329" s="213">
        <f>S329*H329</f>
        <v>0</v>
      </c>
      <c r="AR329" s="16" t="s">
        <v>140</v>
      </c>
      <c r="AT329" s="16" t="s">
        <v>121</v>
      </c>
      <c r="AU329" s="16" t="s">
        <v>79</v>
      </c>
      <c r="AY329" s="16" t="s">
        <v>118</v>
      </c>
      <c r="BE329" s="214">
        <f>IF(N329="základní",J329,0)</f>
        <v>0</v>
      </c>
      <c r="BF329" s="214">
        <f>IF(N329="snížená",J329,0)</f>
        <v>0</v>
      </c>
      <c r="BG329" s="214">
        <f>IF(N329="zákl. přenesená",J329,0)</f>
        <v>0</v>
      </c>
      <c r="BH329" s="214">
        <f>IF(N329="sníž. přenesená",J329,0)</f>
        <v>0</v>
      </c>
      <c r="BI329" s="214">
        <f>IF(N329="nulová",J329,0)</f>
        <v>0</v>
      </c>
      <c r="BJ329" s="16" t="s">
        <v>77</v>
      </c>
      <c r="BK329" s="214">
        <f>ROUND(I329*H329,2)</f>
        <v>0</v>
      </c>
      <c r="BL329" s="16" t="s">
        <v>140</v>
      </c>
      <c r="BM329" s="16" t="s">
        <v>471</v>
      </c>
    </row>
    <row r="330" s="1" customFormat="1">
      <c r="B330" s="37"/>
      <c r="C330" s="38"/>
      <c r="D330" s="217" t="s">
        <v>208</v>
      </c>
      <c r="E330" s="38"/>
      <c r="F330" s="227" t="s">
        <v>341</v>
      </c>
      <c r="G330" s="38"/>
      <c r="H330" s="38"/>
      <c r="I330" s="129"/>
      <c r="J330" s="38"/>
      <c r="K330" s="38"/>
      <c r="L330" s="42"/>
      <c r="M330" s="228"/>
      <c r="N330" s="78"/>
      <c r="O330" s="78"/>
      <c r="P330" s="78"/>
      <c r="Q330" s="78"/>
      <c r="R330" s="78"/>
      <c r="S330" s="78"/>
      <c r="T330" s="79"/>
      <c r="AT330" s="16" t="s">
        <v>208</v>
      </c>
      <c r="AU330" s="16" t="s">
        <v>79</v>
      </c>
    </row>
    <row r="331" s="11" customFormat="1">
      <c r="B331" s="215"/>
      <c r="C331" s="216"/>
      <c r="D331" s="217" t="s">
        <v>128</v>
      </c>
      <c r="E331" s="218" t="s">
        <v>19</v>
      </c>
      <c r="F331" s="219" t="s">
        <v>472</v>
      </c>
      <c r="G331" s="216"/>
      <c r="H331" s="220">
        <v>480</v>
      </c>
      <c r="I331" s="221"/>
      <c r="J331" s="216"/>
      <c r="K331" s="216"/>
      <c r="L331" s="222"/>
      <c r="M331" s="223"/>
      <c r="N331" s="224"/>
      <c r="O331" s="224"/>
      <c r="P331" s="224"/>
      <c r="Q331" s="224"/>
      <c r="R331" s="224"/>
      <c r="S331" s="224"/>
      <c r="T331" s="225"/>
      <c r="AT331" s="226" t="s">
        <v>128</v>
      </c>
      <c r="AU331" s="226" t="s">
        <v>79</v>
      </c>
      <c r="AV331" s="11" t="s">
        <v>79</v>
      </c>
      <c r="AW331" s="11" t="s">
        <v>31</v>
      </c>
      <c r="AX331" s="11" t="s">
        <v>77</v>
      </c>
      <c r="AY331" s="226" t="s">
        <v>118</v>
      </c>
    </row>
    <row r="332" s="1" customFormat="1" ht="16.5" customHeight="1">
      <c r="B332" s="37"/>
      <c r="C332" s="203" t="s">
        <v>473</v>
      </c>
      <c r="D332" s="203" t="s">
        <v>121</v>
      </c>
      <c r="E332" s="204" t="s">
        <v>474</v>
      </c>
      <c r="F332" s="205" t="s">
        <v>475</v>
      </c>
      <c r="G332" s="206" t="s">
        <v>476</v>
      </c>
      <c r="H332" s="207">
        <v>1</v>
      </c>
      <c r="I332" s="208"/>
      <c r="J332" s="209">
        <f>ROUND(I332*H332,2)</f>
        <v>0</v>
      </c>
      <c r="K332" s="205" t="s">
        <v>19</v>
      </c>
      <c r="L332" s="42"/>
      <c r="M332" s="210" t="s">
        <v>19</v>
      </c>
      <c r="N332" s="211" t="s">
        <v>40</v>
      </c>
      <c r="O332" s="78"/>
      <c r="P332" s="212">
        <f>O332*H332</f>
        <v>0</v>
      </c>
      <c r="Q332" s="212">
        <v>0</v>
      </c>
      <c r="R332" s="212">
        <f>Q332*H332</f>
        <v>0</v>
      </c>
      <c r="S332" s="212">
        <v>0</v>
      </c>
      <c r="T332" s="213">
        <f>S332*H332</f>
        <v>0</v>
      </c>
      <c r="AR332" s="16" t="s">
        <v>140</v>
      </c>
      <c r="AT332" s="16" t="s">
        <v>121</v>
      </c>
      <c r="AU332" s="16" t="s">
        <v>79</v>
      </c>
      <c r="AY332" s="16" t="s">
        <v>118</v>
      </c>
      <c r="BE332" s="214">
        <f>IF(N332="základní",J332,0)</f>
        <v>0</v>
      </c>
      <c r="BF332" s="214">
        <f>IF(N332="snížená",J332,0)</f>
        <v>0</v>
      </c>
      <c r="BG332" s="214">
        <f>IF(N332="zákl. přenesená",J332,0)</f>
        <v>0</v>
      </c>
      <c r="BH332" s="214">
        <f>IF(N332="sníž. přenesená",J332,0)</f>
        <v>0</v>
      </c>
      <c r="BI332" s="214">
        <f>IF(N332="nulová",J332,0)</f>
        <v>0</v>
      </c>
      <c r="BJ332" s="16" t="s">
        <v>77</v>
      </c>
      <c r="BK332" s="214">
        <f>ROUND(I332*H332,2)</f>
        <v>0</v>
      </c>
      <c r="BL332" s="16" t="s">
        <v>140</v>
      </c>
      <c r="BM332" s="16" t="s">
        <v>477</v>
      </c>
    </row>
    <row r="333" s="1" customFormat="1" ht="16.5" customHeight="1">
      <c r="B333" s="37"/>
      <c r="C333" s="203" t="s">
        <v>478</v>
      </c>
      <c r="D333" s="203" t="s">
        <v>121</v>
      </c>
      <c r="E333" s="204" t="s">
        <v>479</v>
      </c>
      <c r="F333" s="205" t="s">
        <v>480</v>
      </c>
      <c r="G333" s="206" t="s">
        <v>476</v>
      </c>
      <c r="H333" s="207">
        <v>1</v>
      </c>
      <c r="I333" s="208"/>
      <c r="J333" s="209">
        <f>ROUND(I333*H333,2)</f>
        <v>0</v>
      </c>
      <c r="K333" s="205" t="s">
        <v>19</v>
      </c>
      <c r="L333" s="42"/>
      <c r="M333" s="210" t="s">
        <v>19</v>
      </c>
      <c r="N333" s="211" t="s">
        <v>40</v>
      </c>
      <c r="O333" s="78"/>
      <c r="P333" s="212">
        <f>O333*H333</f>
        <v>0</v>
      </c>
      <c r="Q333" s="212">
        <v>0</v>
      </c>
      <c r="R333" s="212">
        <f>Q333*H333</f>
        <v>0</v>
      </c>
      <c r="S333" s="212">
        <v>0</v>
      </c>
      <c r="T333" s="213">
        <f>S333*H333</f>
        <v>0</v>
      </c>
      <c r="AR333" s="16" t="s">
        <v>140</v>
      </c>
      <c r="AT333" s="16" t="s">
        <v>121</v>
      </c>
      <c r="AU333" s="16" t="s">
        <v>79</v>
      </c>
      <c r="AY333" s="16" t="s">
        <v>118</v>
      </c>
      <c r="BE333" s="214">
        <f>IF(N333="základní",J333,0)</f>
        <v>0</v>
      </c>
      <c r="BF333" s="214">
        <f>IF(N333="snížená",J333,0)</f>
        <v>0</v>
      </c>
      <c r="BG333" s="214">
        <f>IF(N333="zákl. přenesená",J333,0)</f>
        <v>0</v>
      </c>
      <c r="BH333" s="214">
        <f>IF(N333="sníž. přenesená",J333,0)</f>
        <v>0</v>
      </c>
      <c r="BI333" s="214">
        <f>IF(N333="nulová",J333,0)</f>
        <v>0</v>
      </c>
      <c r="BJ333" s="16" t="s">
        <v>77</v>
      </c>
      <c r="BK333" s="214">
        <f>ROUND(I333*H333,2)</f>
        <v>0</v>
      </c>
      <c r="BL333" s="16" t="s">
        <v>140</v>
      </c>
      <c r="BM333" s="16" t="s">
        <v>481</v>
      </c>
    </row>
    <row r="334" s="1" customFormat="1" ht="16.5" customHeight="1">
      <c r="B334" s="37"/>
      <c r="C334" s="203" t="s">
        <v>482</v>
      </c>
      <c r="D334" s="203" t="s">
        <v>121</v>
      </c>
      <c r="E334" s="204" t="s">
        <v>483</v>
      </c>
      <c r="F334" s="205" t="s">
        <v>484</v>
      </c>
      <c r="G334" s="206" t="s">
        <v>124</v>
      </c>
      <c r="H334" s="207">
        <v>16.5</v>
      </c>
      <c r="I334" s="208"/>
      <c r="J334" s="209">
        <f>ROUND(I334*H334,2)</f>
        <v>0</v>
      </c>
      <c r="K334" s="205" t="s">
        <v>19</v>
      </c>
      <c r="L334" s="42"/>
      <c r="M334" s="210" t="s">
        <v>19</v>
      </c>
      <c r="N334" s="211" t="s">
        <v>40</v>
      </c>
      <c r="O334" s="78"/>
      <c r="P334" s="212">
        <f>O334*H334</f>
        <v>0</v>
      </c>
      <c r="Q334" s="212">
        <v>0</v>
      </c>
      <c r="R334" s="212">
        <f>Q334*H334</f>
        <v>0</v>
      </c>
      <c r="S334" s="212">
        <v>0</v>
      </c>
      <c r="T334" s="213">
        <f>S334*H334</f>
        <v>0</v>
      </c>
      <c r="AR334" s="16" t="s">
        <v>140</v>
      </c>
      <c r="AT334" s="16" t="s">
        <v>121</v>
      </c>
      <c r="AU334" s="16" t="s">
        <v>79</v>
      </c>
      <c r="AY334" s="16" t="s">
        <v>118</v>
      </c>
      <c r="BE334" s="214">
        <f>IF(N334="základní",J334,0)</f>
        <v>0</v>
      </c>
      <c r="BF334" s="214">
        <f>IF(N334="snížená",J334,0)</f>
        <v>0</v>
      </c>
      <c r="BG334" s="214">
        <f>IF(N334="zákl. přenesená",J334,0)</f>
        <v>0</v>
      </c>
      <c r="BH334" s="214">
        <f>IF(N334="sníž. přenesená",J334,0)</f>
        <v>0</v>
      </c>
      <c r="BI334" s="214">
        <f>IF(N334="nulová",J334,0)</f>
        <v>0</v>
      </c>
      <c r="BJ334" s="16" t="s">
        <v>77</v>
      </c>
      <c r="BK334" s="214">
        <f>ROUND(I334*H334,2)</f>
        <v>0</v>
      </c>
      <c r="BL334" s="16" t="s">
        <v>140</v>
      </c>
      <c r="BM334" s="16" t="s">
        <v>485</v>
      </c>
    </row>
    <row r="335" s="1" customFormat="1" ht="16.5" customHeight="1">
      <c r="B335" s="37"/>
      <c r="C335" s="203" t="s">
        <v>486</v>
      </c>
      <c r="D335" s="203" t="s">
        <v>121</v>
      </c>
      <c r="E335" s="204" t="s">
        <v>487</v>
      </c>
      <c r="F335" s="205" t="s">
        <v>488</v>
      </c>
      <c r="G335" s="206" t="s">
        <v>124</v>
      </c>
      <c r="H335" s="207">
        <v>16.5</v>
      </c>
      <c r="I335" s="208"/>
      <c r="J335" s="209">
        <f>ROUND(I335*H335,2)</f>
        <v>0</v>
      </c>
      <c r="K335" s="205" t="s">
        <v>19</v>
      </c>
      <c r="L335" s="42"/>
      <c r="M335" s="210" t="s">
        <v>19</v>
      </c>
      <c r="N335" s="211" t="s">
        <v>40</v>
      </c>
      <c r="O335" s="78"/>
      <c r="P335" s="212">
        <f>O335*H335</f>
        <v>0</v>
      </c>
      <c r="Q335" s="212">
        <v>0</v>
      </c>
      <c r="R335" s="212">
        <f>Q335*H335</f>
        <v>0</v>
      </c>
      <c r="S335" s="212">
        <v>0</v>
      </c>
      <c r="T335" s="213">
        <f>S335*H335</f>
        <v>0</v>
      </c>
      <c r="AR335" s="16" t="s">
        <v>140</v>
      </c>
      <c r="AT335" s="16" t="s">
        <v>121</v>
      </c>
      <c r="AU335" s="16" t="s">
        <v>79</v>
      </c>
      <c r="AY335" s="16" t="s">
        <v>118</v>
      </c>
      <c r="BE335" s="214">
        <f>IF(N335="základní",J335,0)</f>
        <v>0</v>
      </c>
      <c r="BF335" s="214">
        <f>IF(N335="snížená",J335,0)</f>
        <v>0</v>
      </c>
      <c r="BG335" s="214">
        <f>IF(N335="zákl. přenesená",J335,0)</f>
        <v>0</v>
      </c>
      <c r="BH335" s="214">
        <f>IF(N335="sníž. přenesená",J335,0)</f>
        <v>0</v>
      </c>
      <c r="BI335" s="214">
        <f>IF(N335="nulová",J335,0)</f>
        <v>0</v>
      </c>
      <c r="BJ335" s="16" t="s">
        <v>77</v>
      </c>
      <c r="BK335" s="214">
        <f>ROUND(I335*H335,2)</f>
        <v>0</v>
      </c>
      <c r="BL335" s="16" t="s">
        <v>140</v>
      </c>
      <c r="BM335" s="16" t="s">
        <v>489</v>
      </c>
    </row>
    <row r="336" s="1" customFormat="1" ht="16.5" customHeight="1">
      <c r="B336" s="37"/>
      <c r="C336" s="203" t="s">
        <v>490</v>
      </c>
      <c r="D336" s="203" t="s">
        <v>121</v>
      </c>
      <c r="E336" s="204" t="s">
        <v>491</v>
      </c>
      <c r="F336" s="205" t="s">
        <v>492</v>
      </c>
      <c r="G336" s="206" t="s">
        <v>124</v>
      </c>
      <c r="H336" s="207">
        <v>16.5</v>
      </c>
      <c r="I336" s="208"/>
      <c r="J336" s="209">
        <f>ROUND(I336*H336,2)</f>
        <v>0</v>
      </c>
      <c r="K336" s="205" t="s">
        <v>19</v>
      </c>
      <c r="L336" s="42"/>
      <c r="M336" s="210" t="s">
        <v>19</v>
      </c>
      <c r="N336" s="211" t="s">
        <v>40</v>
      </c>
      <c r="O336" s="78"/>
      <c r="P336" s="212">
        <f>O336*H336</f>
        <v>0</v>
      </c>
      <c r="Q336" s="212">
        <v>0.0068999999999999999</v>
      </c>
      <c r="R336" s="212">
        <f>Q336*H336</f>
        <v>0.11384999999999999</v>
      </c>
      <c r="S336" s="212">
        <v>0</v>
      </c>
      <c r="T336" s="213">
        <f>S336*H336</f>
        <v>0</v>
      </c>
      <c r="AR336" s="16" t="s">
        <v>140</v>
      </c>
      <c r="AT336" s="16" t="s">
        <v>121</v>
      </c>
      <c r="AU336" s="16" t="s">
        <v>79</v>
      </c>
      <c r="AY336" s="16" t="s">
        <v>118</v>
      </c>
      <c r="BE336" s="214">
        <f>IF(N336="základní",J336,0)</f>
        <v>0</v>
      </c>
      <c r="BF336" s="214">
        <f>IF(N336="snížená",J336,0)</f>
        <v>0</v>
      </c>
      <c r="BG336" s="214">
        <f>IF(N336="zákl. přenesená",J336,0)</f>
        <v>0</v>
      </c>
      <c r="BH336" s="214">
        <f>IF(N336="sníž. přenesená",J336,0)</f>
        <v>0</v>
      </c>
      <c r="BI336" s="214">
        <f>IF(N336="nulová",J336,0)</f>
        <v>0</v>
      </c>
      <c r="BJ336" s="16" t="s">
        <v>77</v>
      </c>
      <c r="BK336" s="214">
        <f>ROUND(I336*H336,2)</f>
        <v>0</v>
      </c>
      <c r="BL336" s="16" t="s">
        <v>140</v>
      </c>
      <c r="BM336" s="16" t="s">
        <v>493</v>
      </c>
    </row>
    <row r="337" s="10" customFormat="1" ht="22.8" customHeight="1">
      <c r="B337" s="187"/>
      <c r="C337" s="188"/>
      <c r="D337" s="189" t="s">
        <v>68</v>
      </c>
      <c r="E337" s="201" t="s">
        <v>494</v>
      </c>
      <c r="F337" s="201" t="s">
        <v>495</v>
      </c>
      <c r="G337" s="188"/>
      <c r="H337" s="188"/>
      <c r="I337" s="191"/>
      <c r="J337" s="202">
        <f>BK337</f>
        <v>0</v>
      </c>
      <c r="K337" s="188"/>
      <c r="L337" s="193"/>
      <c r="M337" s="194"/>
      <c r="N337" s="195"/>
      <c r="O337" s="195"/>
      <c r="P337" s="196">
        <f>SUM(P338:P398)</f>
        <v>0</v>
      </c>
      <c r="Q337" s="195"/>
      <c r="R337" s="196">
        <f>SUM(R338:R398)</f>
        <v>0</v>
      </c>
      <c r="S337" s="195"/>
      <c r="T337" s="197">
        <f>SUM(T338:T398)</f>
        <v>0</v>
      </c>
      <c r="AR337" s="198" t="s">
        <v>77</v>
      </c>
      <c r="AT337" s="199" t="s">
        <v>68</v>
      </c>
      <c r="AU337" s="199" t="s">
        <v>77</v>
      </c>
      <c r="AY337" s="198" t="s">
        <v>118</v>
      </c>
      <c r="BK337" s="200">
        <f>SUM(BK338:BK398)</f>
        <v>0</v>
      </c>
    </row>
    <row r="338" s="1" customFormat="1" ht="16.5" customHeight="1">
      <c r="B338" s="37"/>
      <c r="C338" s="203" t="s">
        <v>496</v>
      </c>
      <c r="D338" s="203" t="s">
        <v>121</v>
      </c>
      <c r="E338" s="204" t="s">
        <v>497</v>
      </c>
      <c r="F338" s="205" t="s">
        <v>498</v>
      </c>
      <c r="G338" s="206" t="s">
        <v>499</v>
      </c>
      <c r="H338" s="207">
        <v>3688.7179999999998</v>
      </c>
      <c r="I338" s="208"/>
      <c r="J338" s="209">
        <f>ROUND(I338*H338,2)</f>
        <v>0</v>
      </c>
      <c r="K338" s="205" t="s">
        <v>125</v>
      </c>
      <c r="L338" s="42"/>
      <c r="M338" s="210" t="s">
        <v>19</v>
      </c>
      <c r="N338" s="211" t="s">
        <v>40</v>
      </c>
      <c r="O338" s="78"/>
      <c r="P338" s="212">
        <f>O338*H338</f>
        <v>0</v>
      </c>
      <c r="Q338" s="212">
        <v>0</v>
      </c>
      <c r="R338" s="212">
        <f>Q338*H338</f>
        <v>0</v>
      </c>
      <c r="S338" s="212">
        <v>0</v>
      </c>
      <c r="T338" s="213">
        <f>S338*H338</f>
        <v>0</v>
      </c>
      <c r="AR338" s="16" t="s">
        <v>140</v>
      </c>
      <c r="AT338" s="16" t="s">
        <v>121</v>
      </c>
      <c r="AU338" s="16" t="s">
        <v>79</v>
      </c>
      <c r="AY338" s="16" t="s">
        <v>118</v>
      </c>
      <c r="BE338" s="214">
        <f>IF(N338="základní",J338,0)</f>
        <v>0</v>
      </c>
      <c r="BF338" s="214">
        <f>IF(N338="snížená",J338,0)</f>
        <v>0</v>
      </c>
      <c r="BG338" s="214">
        <f>IF(N338="zákl. přenesená",J338,0)</f>
        <v>0</v>
      </c>
      <c r="BH338" s="214">
        <f>IF(N338="sníž. přenesená",J338,0)</f>
        <v>0</v>
      </c>
      <c r="BI338" s="214">
        <f>IF(N338="nulová",J338,0)</f>
        <v>0</v>
      </c>
      <c r="BJ338" s="16" t="s">
        <v>77</v>
      </c>
      <c r="BK338" s="214">
        <f>ROUND(I338*H338,2)</f>
        <v>0</v>
      </c>
      <c r="BL338" s="16" t="s">
        <v>140</v>
      </c>
      <c r="BM338" s="16" t="s">
        <v>500</v>
      </c>
    </row>
    <row r="339" s="1" customFormat="1">
      <c r="B339" s="37"/>
      <c r="C339" s="38"/>
      <c r="D339" s="217" t="s">
        <v>208</v>
      </c>
      <c r="E339" s="38"/>
      <c r="F339" s="227" t="s">
        <v>501</v>
      </c>
      <c r="G339" s="38"/>
      <c r="H339" s="38"/>
      <c r="I339" s="129"/>
      <c r="J339" s="38"/>
      <c r="K339" s="38"/>
      <c r="L339" s="42"/>
      <c r="M339" s="228"/>
      <c r="N339" s="78"/>
      <c r="O339" s="78"/>
      <c r="P339" s="78"/>
      <c r="Q339" s="78"/>
      <c r="R339" s="78"/>
      <c r="S339" s="78"/>
      <c r="T339" s="79"/>
      <c r="AT339" s="16" t="s">
        <v>208</v>
      </c>
      <c r="AU339" s="16" t="s">
        <v>79</v>
      </c>
    </row>
    <row r="340" s="11" customFormat="1">
      <c r="B340" s="215"/>
      <c r="C340" s="216"/>
      <c r="D340" s="217" t="s">
        <v>128</v>
      </c>
      <c r="E340" s="218" t="s">
        <v>19</v>
      </c>
      <c r="F340" s="219" t="s">
        <v>502</v>
      </c>
      <c r="G340" s="216"/>
      <c r="H340" s="220">
        <v>56.804000000000002</v>
      </c>
      <c r="I340" s="221"/>
      <c r="J340" s="216"/>
      <c r="K340" s="216"/>
      <c r="L340" s="222"/>
      <c r="M340" s="223"/>
      <c r="N340" s="224"/>
      <c r="O340" s="224"/>
      <c r="P340" s="224"/>
      <c r="Q340" s="224"/>
      <c r="R340" s="224"/>
      <c r="S340" s="224"/>
      <c r="T340" s="225"/>
      <c r="AT340" s="226" t="s">
        <v>128</v>
      </c>
      <c r="AU340" s="226" t="s">
        <v>79</v>
      </c>
      <c r="AV340" s="11" t="s">
        <v>79</v>
      </c>
      <c r="AW340" s="11" t="s">
        <v>31</v>
      </c>
      <c r="AX340" s="11" t="s">
        <v>69</v>
      </c>
      <c r="AY340" s="226" t="s">
        <v>118</v>
      </c>
    </row>
    <row r="341" s="11" customFormat="1">
      <c r="B341" s="215"/>
      <c r="C341" s="216"/>
      <c r="D341" s="217" t="s">
        <v>128</v>
      </c>
      <c r="E341" s="218" t="s">
        <v>19</v>
      </c>
      <c r="F341" s="219" t="s">
        <v>503</v>
      </c>
      <c r="G341" s="216"/>
      <c r="H341" s="220">
        <v>152.042</v>
      </c>
      <c r="I341" s="221"/>
      <c r="J341" s="216"/>
      <c r="K341" s="216"/>
      <c r="L341" s="222"/>
      <c r="M341" s="223"/>
      <c r="N341" s="224"/>
      <c r="O341" s="224"/>
      <c r="P341" s="224"/>
      <c r="Q341" s="224"/>
      <c r="R341" s="224"/>
      <c r="S341" s="224"/>
      <c r="T341" s="225"/>
      <c r="AT341" s="226" t="s">
        <v>128</v>
      </c>
      <c r="AU341" s="226" t="s">
        <v>79</v>
      </c>
      <c r="AV341" s="11" t="s">
        <v>79</v>
      </c>
      <c r="AW341" s="11" t="s">
        <v>31</v>
      </c>
      <c r="AX341" s="11" t="s">
        <v>69</v>
      </c>
      <c r="AY341" s="226" t="s">
        <v>118</v>
      </c>
    </row>
    <row r="342" s="11" customFormat="1">
      <c r="B342" s="215"/>
      <c r="C342" s="216"/>
      <c r="D342" s="217" t="s">
        <v>128</v>
      </c>
      <c r="E342" s="218" t="s">
        <v>19</v>
      </c>
      <c r="F342" s="219" t="s">
        <v>504</v>
      </c>
      <c r="G342" s="216"/>
      <c r="H342" s="220">
        <v>990.572</v>
      </c>
      <c r="I342" s="221"/>
      <c r="J342" s="216"/>
      <c r="K342" s="216"/>
      <c r="L342" s="222"/>
      <c r="M342" s="223"/>
      <c r="N342" s="224"/>
      <c r="O342" s="224"/>
      <c r="P342" s="224"/>
      <c r="Q342" s="224"/>
      <c r="R342" s="224"/>
      <c r="S342" s="224"/>
      <c r="T342" s="225"/>
      <c r="AT342" s="226" t="s">
        <v>128</v>
      </c>
      <c r="AU342" s="226" t="s">
        <v>79</v>
      </c>
      <c r="AV342" s="11" t="s">
        <v>79</v>
      </c>
      <c r="AW342" s="11" t="s">
        <v>31</v>
      </c>
      <c r="AX342" s="11" t="s">
        <v>69</v>
      </c>
      <c r="AY342" s="226" t="s">
        <v>118</v>
      </c>
    </row>
    <row r="343" s="11" customFormat="1">
      <c r="B343" s="215"/>
      <c r="C343" s="216"/>
      <c r="D343" s="217" t="s">
        <v>128</v>
      </c>
      <c r="E343" s="218" t="s">
        <v>19</v>
      </c>
      <c r="F343" s="219" t="s">
        <v>505</v>
      </c>
      <c r="G343" s="216"/>
      <c r="H343" s="220">
        <v>14.201000000000001</v>
      </c>
      <c r="I343" s="221"/>
      <c r="J343" s="216"/>
      <c r="K343" s="216"/>
      <c r="L343" s="222"/>
      <c r="M343" s="223"/>
      <c r="N343" s="224"/>
      <c r="O343" s="224"/>
      <c r="P343" s="224"/>
      <c r="Q343" s="224"/>
      <c r="R343" s="224"/>
      <c r="S343" s="224"/>
      <c r="T343" s="225"/>
      <c r="AT343" s="226" t="s">
        <v>128</v>
      </c>
      <c r="AU343" s="226" t="s">
        <v>79</v>
      </c>
      <c r="AV343" s="11" t="s">
        <v>79</v>
      </c>
      <c r="AW343" s="11" t="s">
        <v>31</v>
      </c>
      <c r="AX343" s="11" t="s">
        <v>69</v>
      </c>
      <c r="AY343" s="226" t="s">
        <v>118</v>
      </c>
    </row>
    <row r="344" s="11" customFormat="1">
      <c r="B344" s="215"/>
      <c r="C344" s="216"/>
      <c r="D344" s="217" t="s">
        <v>128</v>
      </c>
      <c r="E344" s="218" t="s">
        <v>19</v>
      </c>
      <c r="F344" s="219" t="s">
        <v>506</v>
      </c>
      <c r="G344" s="216"/>
      <c r="H344" s="220">
        <v>34.209000000000003</v>
      </c>
      <c r="I344" s="221"/>
      <c r="J344" s="216"/>
      <c r="K344" s="216"/>
      <c r="L344" s="222"/>
      <c r="M344" s="223"/>
      <c r="N344" s="224"/>
      <c r="O344" s="224"/>
      <c r="P344" s="224"/>
      <c r="Q344" s="224"/>
      <c r="R344" s="224"/>
      <c r="S344" s="224"/>
      <c r="T344" s="225"/>
      <c r="AT344" s="226" t="s">
        <v>128</v>
      </c>
      <c r="AU344" s="226" t="s">
        <v>79</v>
      </c>
      <c r="AV344" s="11" t="s">
        <v>79</v>
      </c>
      <c r="AW344" s="11" t="s">
        <v>31</v>
      </c>
      <c r="AX344" s="11" t="s">
        <v>69</v>
      </c>
      <c r="AY344" s="226" t="s">
        <v>118</v>
      </c>
    </row>
    <row r="345" s="11" customFormat="1">
      <c r="B345" s="215"/>
      <c r="C345" s="216"/>
      <c r="D345" s="217" t="s">
        <v>128</v>
      </c>
      <c r="E345" s="218" t="s">
        <v>19</v>
      </c>
      <c r="F345" s="219" t="s">
        <v>507</v>
      </c>
      <c r="G345" s="216"/>
      <c r="H345" s="220">
        <v>247.643</v>
      </c>
      <c r="I345" s="221"/>
      <c r="J345" s="216"/>
      <c r="K345" s="216"/>
      <c r="L345" s="222"/>
      <c r="M345" s="223"/>
      <c r="N345" s="224"/>
      <c r="O345" s="224"/>
      <c r="P345" s="224"/>
      <c r="Q345" s="224"/>
      <c r="R345" s="224"/>
      <c r="S345" s="224"/>
      <c r="T345" s="225"/>
      <c r="AT345" s="226" t="s">
        <v>128</v>
      </c>
      <c r="AU345" s="226" t="s">
        <v>79</v>
      </c>
      <c r="AV345" s="11" t="s">
        <v>79</v>
      </c>
      <c r="AW345" s="11" t="s">
        <v>31</v>
      </c>
      <c r="AX345" s="11" t="s">
        <v>69</v>
      </c>
      <c r="AY345" s="226" t="s">
        <v>118</v>
      </c>
    </row>
    <row r="346" s="11" customFormat="1">
      <c r="B346" s="215"/>
      <c r="C346" s="216"/>
      <c r="D346" s="217" t="s">
        <v>128</v>
      </c>
      <c r="E346" s="218" t="s">
        <v>19</v>
      </c>
      <c r="F346" s="219" t="s">
        <v>508</v>
      </c>
      <c r="G346" s="216"/>
      <c r="H346" s="220">
        <v>63.359999999999999</v>
      </c>
      <c r="I346" s="221"/>
      <c r="J346" s="216"/>
      <c r="K346" s="216"/>
      <c r="L346" s="222"/>
      <c r="M346" s="223"/>
      <c r="N346" s="224"/>
      <c r="O346" s="224"/>
      <c r="P346" s="224"/>
      <c r="Q346" s="224"/>
      <c r="R346" s="224"/>
      <c r="S346" s="224"/>
      <c r="T346" s="225"/>
      <c r="AT346" s="226" t="s">
        <v>128</v>
      </c>
      <c r="AU346" s="226" t="s">
        <v>79</v>
      </c>
      <c r="AV346" s="11" t="s">
        <v>79</v>
      </c>
      <c r="AW346" s="11" t="s">
        <v>31</v>
      </c>
      <c r="AX346" s="11" t="s">
        <v>69</v>
      </c>
      <c r="AY346" s="226" t="s">
        <v>118</v>
      </c>
    </row>
    <row r="347" s="13" customFormat="1">
      <c r="B347" s="253"/>
      <c r="C347" s="254"/>
      <c r="D347" s="217" t="s">
        <v>128</v>
      </c>
      <c r="E347" s="255" t="s">
        <v>19</v>
      </c>
      <c r="F347" s="256" t="s">
        <v>456</v>
      </c>
      <c r="G347" s="254"/>
      <c r="H347" s="257">
        <v>1558.8310000000001</v>
      </c>
      <c r="I347" s="258"/>
      <c r="J347" s="254"/>
      <c r="K347" s="254"/>
      <c r="L347" s="259"/>
      <c r="M347" s="260"/>
      <c r="N347" s="261"/>
      <c r="O347" s="261"/>
      <c r="P347" s="261"/>
      <c r="Q347" s="261"/>
      <c r="R347" s="261"/>
      <c r="S347" s="261"/>
      <c r="T347" s="262"/>
      <c r="AT347" s="263" t="s">
        <v>128</v>
      </c>
      <c r="AU347" s="263" t="s">
        <v>79</v>
      </c>
      <c r="AV347" s="13" t="s">
        <v>136</v>
      </c>
      <c r="AW347" s="13" t="s">
        <v>31</v>
      </c>
      <c r="AX347" s="13" t="s">
        <v>69</v>
      </c>
      <c r="AY347" s="263" t="s">
        <v>118</v>
      </c>
    </row>
    <row r="348" s="11" customFormat="1">
      <c r="B348" s="215"/>
      <c r="C348" s="216"/>
      <c r="D348" s="217" t="s">
        <v>128</v>
      </c>
      <c r="E348" s="218" t="s">
        <v>19</v>
      </c>
      <c r="F348" s="219" t="s">
        <v>509</v>
      </c>
      <c r="G348" s="216"/>
      <c r="H348" s="220">
        <v>64.549999999999997</v>
      </c>
      <c r="I348" s="221"/>
      <c r="J348" s="216"/>
      <c r="K348" s="216"/>
      <c r="L348" s="222"/>
      <c r="M348" s="223"/>
      <c r="N348" s="224"/>
      <c r="O348" s="224"/>
      <c r="P348" s="224"/>
      <c r="Q348" s="224"/>
      <c r="R348" s="224"/>
      <c r="S348" s="224"/>
      <c r="T348" s="225"/>
      <c r="AT348" s="226" t="s">
        <v>128</v>
      </c>
      <c r="AU348" s="226" t="s">
        <v>79</v>
      </c>
      <c r="AV348" s="11" t="s">
        <v>79</v>
      </c>
      <c r="AW348" s="11" t="s">
        <v>31</v>
      </c>
      <c r="AX348" s="11" t="s">
        <v>69</v>
      </c>
      <c r="AY348" s="226" t="s">
        <v>118</v>
      </c>
    </row>
    <row r="349" s="11" customFormat="1">
      <c r="B349" s="215"/>
      <c r="C349" s="216"/>
      <c r="D349" s="217" t="s">
        <v>128</v>
      </c>
      <c r="E349" s="218" t="s">
        <v>19</v>
      </c>
      <c r="F349" s="219" t="s">
        <v>510</v>
      </c>
      <c r="G349" s="216"/>
      <c r="H349" s="220">
        <v>1125.6500000000001</v>
      </c>
      <c r="I349" s="221"/>
      <c r="J349" s="216"/>
      <c r="K349" s="216"/>
      <c r="L349" s="222"/>
      <c r="M349" s="223"/>
      <c r="N349" s="224"/>
      <c r="O349" s="224"/>
      <c r="P349" s="224"/>
      <c r="Q349" s="224"/>
      <c r="R349" s="224"/>
      <c r="S349" s="224"/>
      <c r="T349" s="225"/>
      <c r="AT349" s="226" t="s">
        <v>128</v>
      </c>
      <c r="AU349" s="226" t="s">
        <v>79</v>
      </c>
      <c r="AV349" s="11" t="s">
        <v>79</v>
      </c>
      <c r="AW349" s="11" t="s">
        <v>31</v>
      </c>
      <c r="AX349" s="11" t="s">
        <v>69</v>
      </c>
      <c r="AY349" s="226" t="s">
        <v>118</v>
      </c>
    </row>
    <row r="350" s="11" customFormat="1">
      <c r="B350" s="215"/>
      <c r="C350" s="216"/>
      <c r="D350" s="217" t="s">
        <v>128</v>
      </c>
      <c r="E350" s="218" t="s">
        <v>19</v>
      </c>
      <c r="F350" s="219" t="s">
        <v>511</v>
      </c>
      <c r="G350" s="216"/>
      <c r="H350" s="220">
        <v>270</v>
      </c>
      <c r="I350" s="221"/>
      <c r="J350" s="216"/>
      <c r="K350" s="216"/>
      <c r="L350" s="222"/>
      <c r="M350" s="223"/>
      <c r="N350" s="224"/>
      <c r="O350" s="224"/>
      <c r="P350" s="224"/>
      <c r="Q350" s="224"/>
      <c r="R350" s="224"/>
      <c r="S350" s="224"/>
      <c r="T350" s="225"/>
      <c r="AT350" s="226" t="s">
        <v>128</v>
      </c>
      <c r="AU350" s="226" t="s">
        <v>79</v>
      </c>
      <c r="AV350" s="11" t="s">
        <v>79</v>
      </c>
      <c r="AW350" s="11" t="s">
        <v>31</v>
      </c>
      <c r="AX350" s="11" t="s">
        <v>69</v>
      </c>
      <c r="AY350" s="226" t="s">
        <v>118</v>
      </c>
    </row>
    <row r="351" s="13" customFormat="1">
      <c r="B351" s="253"/>
      <c r="C351" s="254"/>
      <c r="D351" s="217" t="s">
        <v>128</v>
      </c>
      <c r="E351" s="255" t="s">
        <v>19</v>
      </c>
      <c r="F351" s="256" t="s">
        <v>456</v>
      </c>
      <c r="G351" s="254"/>
      <c r="H351" s="257">
        <v>1460.2000000000001</v>
      </c>
      <c r="I351" s="258"/>
      <c r="J351" s="254"/>
      <c r="K351" s="254"/>
      <c r="L351" s="259"/>
      <c r="M351" s="260"/>
      <c r="N351" s="261"/>
      <c r="O351" s="261"/>
      <c r="P351" s="261"/>
      <c r="Q351" s="261"/>
      <c r="R351" s="261"/>
      <c r="S351" s="261"/>
      <c r="T351" s="262"/>
      <c r="AT351" s="263" t="s">
        <v>128</v>
      </c>
      <c r="AU351" s="263" t="s">
        <v>79</v>
      </c>
      <c r="AV351" s="13" t="s">
        <v>136</v>
      </c>
      <c r="AW351" s="13" t="s">
        <v>31</v>
      </c>
      <c r="AX351" s="13" t="s">
        <v>69</v>
      </c>
      <c r="AY351" s="263" t="s">
        <v>118</v>
      </c>
    </row>
    <row r="352" s="11" customFormat="1">
      <c r="B352" s="215"/>
      <c r="C352" s="216"/>
      <c r="D352" s="217" t="s">
        <v>128</v>
      </c>
      <c r="E352" s="218" t="s">
        <v>19</v>
      </c>
      <c r="F352" s="219" t="s">
        <v>512</v>
      </c>
      <c r="G352" s="216"/>
      <c r="H352" s="220">
        <v>27.885999999999999</v>
      </c>
      <c r="I352" s="221"/>
      <c r="J352" s="216"/>
      <c r="K352" s="216"/>
      <c r="L352" s="222"/>
      <c r="M352" s="223"/>
      <c r="N352" s="224"/>
      <c r="O352" s="224"/>
      <c r="P352" s="224"/>
      <c r="Q352" s="224"/>
      <c r="R352" s="224"/>
      <c r="S352" s="224"/>
      <c r="T352" s="225"/>
      <c r="AT352" s="226" t="s">
        <v>128</v>
      </c>
      <c r="AU352" s="226" t="s">
        <v>79</v>
      </c>
      <c r="AV352" s="11" t="s">
        <v>79</v>
      </c>
      <c r="AW352" s="11" t="s">
        <v>31</v>
      </c>
      <c r="AX352" s="11" t="s">
        <v>69</v>
      </c>
      <c r="AY352" s="226" t="s">
        <v>118</v>
      </c>
    </row>
    <row r="353" s="11" customFormat="1">
      <c r="B353" s="215"/>
      <c r="C353" s="216"/>
      <c r="D353" s="217" t="s">
        <v>128</v>
      </c>
      <c r="E353" s="218" t="s">
        <v>19</v>
      </c>
      <c r="F353" s="219" t="s">
        <v>513</v>
      </c>
      <c r="G353" s="216"/>
      <c r="H353" s="220">
        <v>486.28100000000001</v>
      </c>
      <c r="I353" s="221"/>
      <c r="J353" s="216"/>
      <c r="K353" s="216"/>
      <c r="L353" s="222"/>
      <c r="M353" s="223"/>
      <c r="N353" s="224"/>
      <c r="O353" s="224"/>
      <c r="P353" s="224"/>
      <c r="Q353" s="224"/>
      <c r="R353" s="224"/>
      <c r="S353" s="224"/>
      <c r="T353" s="225"/>
      <c r="AT353" s="226" t="s">
        <v>128</v>
      </c>
      <c r="AU353" s="226" t="s">
        <v>79</v>
      </c>
      <c r="AV353" s="11" t="s">
        <v>79</v>
      </c>
      <c r="AW353" s="11" t="s">
        <v>31</v>
      </c>
      <c r="AX353" s="11" t="s">
        <v>69</v>
      </c>
      <c r="AY353" s="226" t="s">
        <v>118</v>
      </c>
    </row>
    <row r="354" s="11" customFormat="1">
      <c r="B354" s="215"/>
      <c r="C354" s="216"/>
      <c r="D354" s="217" t="s">
        <v>128</v>
      </c>
      <c r="E354" s="218" t="s">
        <v>19</v>
      </c>
      <c r="F354" s="219" t="s">
        <v>514</v>
      </c>
      <c r="G354" s="216"/>
      <c r="H354" s="220">
        <v>155.52000000000001</v>
      </c>
      <c r="I354" s="221"/>
      <c r="J354" s="216"/>
      <c r="K354" s="216"/>
      <c r="L354" s="222"/>
      <c r="M354" s="223"/>
      <c r="N354" s="224"/>
      <c r="O354" s="224"/>
      <c r="P354" s="224"/>
      <c r="Q354" s="224"/>
      <c r="R354" s="224"/>
      <c r="S354" s="224"/>
      <c r="T354" s="225"/>
      <c r="AT354" s="226" t="s">
        <v>128</v>
      </c>
      <c r="AU354" s="226" t="s">
        <v>79</v>
      </c>
      <c r="AV354" s="11" t="s">
        <v>79</v>
      </c>
      <c r="AW354" s="11" t="s">
        <v>31</v>
      </c>
      <c r="AX354" s="11" t="s">
        <v>69</v>
      </c>
      <c r="AY354" s="226" t="s">
        <v>118</v>
      </c>
    </row>
    <row r="355" s="13" customFormat="1">
      <c r="B355" s="253"/>
      <c r="C355" s="254"/>
      <c r="D355" s="217" t="s">
        <v>128</v>
      </c>
      <c r="E355" s="255" t="s">
        <v>19</v>
      </c>
      <c r="F355" s="256" t="s">
        <v>456</v>
      </c>
      <c r="G355" s="254"/>
      <c r="H355" s="257">
        <v>669.68700000000001</v>
      </c>
      <c r="I355" s="258"/>
      <c r="J355" s="254"/>
      <c r="K355" s="254"/>
      <c r="L355" s="259"/>
      <c r="M355" s="260"/>
      <c r="N355" s="261"/>
      <c r="O355" s="261"/>
      <c r="P355" s="261"/>
      <c r="Q355" s="261"/>
      <c r="R355" s="261"/>
      <c r="S355" s="261"/>
      <c r="T355" s="262"/>
      <c r="AT355" s="263" t="s">
        <v>128</v>
      </c>
      <c r="AU355" s="263" t="s">
        <v>79</v>
      </c>
      <c r="AV355" s="13" t="s">
        <v>136</v>
      </c>
      <c r="AW355" s="13" t="s">
        <v>31</v>
      </c>
      <c r="AX355" s="13" t="s">
        <v>69</v>
      </c>
      <c r="AY355" s="263" t="s">
        <v>118</v>
      </c>
    </row>
    <row r="356" s="12" customFormat="1">
      <c r="B356" s="232"/>
      <c r="C356" s="233"/>
      <c r="D356" s="217" t="s">
        <v>128</v>
      </c>
      <c r="E356" s="234" t="s">
        <v>19</v>
      </c>
      <c r="F356" s="235" t="s">
        <v>213</v>
      </c>
      <c r="G356" s="233"/>
      <c r="H356" s="236">
        <v>3688.7179999999998</v>
      </c>
      <c r="I356" s="237"/>
      <c r="J356" s="233"/>
      <c r="K356" s="233"/>
      <c r="L356" s="238"/>
      <c r="M356" s="239"/>
      <c r="N356" s="240"/>
      <c r="O356" s="240"/>
      <c r="P356" s="240"/>
      <c r="Q356" s="240"/>
      <c r="R356" s="240"/>
      <c r="S356" s="240"/>
      <c r="T356" s="241"/>
      <c r="AT356" s="242" t="s">
        <v>128</v>
      </c>
      <c r="AU356" s="242" t="s">
        <v>79</v>
      </c>
      <c r="AV356" s="12" t="s">
        <v>140</v>
      </c>
      <c r="AW356" s="12" t="s">
        <v>31</v>
      </c>
      <c r="AX356" s="12" t="s">
        <v>77</v>
      </c>
      <c r="AY356" s="242" t="s">
        <v>118</v>
      </c>
    </row>
    <row r="357" s="1" customFormat="1" ht="22.5" customHeight="1">
      <c r="B357" s="37"/>
      <c r="C357" s="203" t="s">
        <v>515</v>
      </c>
      <c r="D357" s="203" t="s">
        <v>121</v>
      </c>
      <c r="E357" s="204" t="s">
        <v>516</v>
      </c>
      <c r="F357" s="205" t="s">
        <v>517</v>
      </c>
      <c r="G357" s="206" t="s">
        <v>499</v>
      </c>
      <c r="H357" s="207">
        <v>70085.642000000007</v>
      </c>
      <c r="I357" s="208"/>
      <c r="J357" s="209">
        <f>ROUND(I357*H357,2)</f>
        <v>0</v>
      </c>
      <c r="K357" s="205" t="s">
        <v>125</v>
      </c>
      <c r="L357" s="42"/>
      <c r="M357" s="210" t="s">
        <v>19</v>
      </c>
      <c r="N357" s="211" t="s">
        <v>40</v>
      </c>
      <c r="O357" s="78"/>
      <c r="P357" s="212">
        <f>O357*H357</f>
        <v>0</v>
      </c>
      <c r="Q357" s="212">
        <v>0</v>
      </c>
      <c r="R357" s="212">
        <f>Q357*H357</f>
        <v>0</v>
      </c>
      <c r="S357" s="212">
        <v>0</v>
      </c>
      <c r="T357" s="213">
        <f>S357*H357</f>
        <v>0</v>
      </c>
      <c r="AR357" s="16" t="s">
        <v>140</v>
      </c>
      <c r="AT357" s="16" t="s">
        <v>121</v>
      </c>
      <c r="AU357" s="16" t="s">
        <v>79</v>
      </c>
      <c r="AY357" s="16" t="s">
        <v>118</v>
      </c>
      <c r="BE357" s="214">
        <f>IF(N357="základní",J357,0)</f>
        <v>0</v>
      </c>
      <c r="BF357" s="214">
        <f>IF(N357="snížená",J357,0)</f>
        <v>0</v>
      </c>
      <c r="BG357" s="214">
        <f>IF(N357="zákl. přenesená",J357,0)</f>
        <v>0</v>
      </c>
      <c r="BH357" s="214">
        <f>IF(N357="sníž. přenesená",J357,0)</f>
        <v>0</v>
      </c>
      <c r="BI357" s="214">
        <f>IF(N357="nulová",J357,0)</f>
        <v>0</v>
      </c>
      <c r="BJ357" s="16" t="s">
        <v>77</v>
      </c>
      <c r="BK357" s="214">
        <f>ROUND(I357*H357,2)</f>
        <v>0</v>
      </c>
      <c r="BL357" s="16" t="s">
        <v>140</v>
      </c>
      <c r="BM357" s="16" t="s">
        <v>518</v>
      </c>
    </row>
    <row r="358" s="1" customFormat="1">
      <c r="B358" s="37"/>
      <c r="C358" s="38"/>
      <c r="D358" s="217" t="s">
        <v>208</v>
      </c>
      <c r="E358" s="38"/>
      <c r="F358" s="227" t="s">
        <v>501</v>
      </c>
      <c r="G358" s="38"/>
      <c r="H358" s="38"/>
      <c r="I358" s="129"/>
      <c r="J358" s="38"/>
      <c r="K358" s="38"/>
      <c r="L358" s="42"/>
      <c r="M358" s="228"/>
      <c r="N358" s="78"/>
      <c r="O358" s="78"/>
      <c r="P358" s="78"/>
      <c r="Q358" s="78"/>
      <c r="R358" s="78"/>
      <c r="S358" s="78"/>
      <c r="T358" s="79"/>
      <c r="AT358" s="16" t="s">
        <v>208</v>
      </c>
      <c r="AU358" s="16" t="s">
        <v>79</v>
      </c>
    </row>
    <row r="359" s="11" customFormat="1">
      <c r="B359" s="215"/>
      <c r="C359" s="216"/>
      <c r="D359" s="217" t="s">
        <v>128</v>
      </c>
      <c r="E359" s="218" t="s">
        <v>19</v>
      </c>
      <c r="F359" s="219" t="s">
        <v>519</v>
      </c>
      <c r="G359" s="216"/>
      <c r="H359" s="220">
        <v>70085.642000000007</v>
      </c>
      <c r="I359" s="221"/>
      <c r="J359" s="216"/>
      <c r="K359" s="216"/>
      <c r="L359" s="222"/>
      <c r="M359" s="223"/>
      <c r="N359" s="224"/>
      <c r="O359" s="224"/>
      <c r="P359" s="224"/>
      <c r="Q359" s="224"/>
      <c r="R359" s="224"/>
      <c r="S359" s="224"/>
      <c r="T359" s="225"/>
      <c r="AT359" s="226" t="s">
        <v>128</v>
      </c>
      <c r="AU359" s="226" t="s">
        <v>79</v>
      </c>
      <c r="AV359" s="11" t="s">
        <v>79</v>
      </c>
      <c r="AW359" s="11" t="s">
        <v>31</v>
      </c>
      <c r="AX359" s="11" t="s">
        <v>77</v>
      </c>
      <c r="AY359" s="226" t="s">
        <v>118</v>
      </c>
    </row>
    <row r="360" s="1" customFormat="1" ht="16.5" customHeight="1">
      <c r="B360" s="37"/>
      <c r="C360" s="203" t="s">
        <v>520</v>
      </c>
      <c r="D360" s="203" t="s">
        <v>121</v>
      </c>
      <c r="E360" s="204" t="s">
        <v>521</v>
      </c>
      <c r="F360" s="205" t="s">
        <v>522</v>
      </c>
      <c r="G360" s="206" t="s">
        <v>499</v>
      </c>
      <c r="H360" s="207">
        <v>7.2859999999999996</v>
      </c>
      <c r="I360" s="208"/>
      <c r="J360" s="209">
        <f>ROUND(I360*H360,2)</f>
        <v>0</v>
      </c>
      <c r="K360" s="205" t="s">
        <v>125</v>
      </c>
      <c r="L360" s="42"/>
      <c r="M360" s="210" t="s">
        <v>19</v>
      </c>
      <c r="N360" s="211" t="s">
        <v>40</v>
      </c>
      <c r="O360" s="78"/>
      <c r="P360" s="212">
        <f>O360*H360</f>
        <v>0</v>
      </c>
      <c r="Q360" s="212">
        <v>0</v>
      </c>
      <c r="R360" s="212">
        <f>Q360*H360</f>
        <v>0</v>
      </c>
      <c r="S360" s="212">
        <v>0</v>
      </c>
      <c r="T360" s="213">
        <f>S360*H360</f>
        <v>0</v>
      </c>
      <c r="AR360" s="16" t="s">
        <v>140</v>
      </c>
      <c r="AT360" s="16" t="s">
        <v>121</v>
      </c>
      <c r="AU360" s="16" t="s">
        <v>79</v>
      </c>
      <c r="AY360" s="16" t="s">
        <v>118</v>
      </c>
      <c r="BE360" s="214">
        <f>IF(N360="základní",J360,0)</f>
        <v>0</v>
      </c>
      <c r="BF360" s="214">
        <f>IF(N360="snížená",J360,0)</f>
        <v>0</v>
      </c>
      <c r="BG360" s="214">
        <f>IF(N360="zákl. přenesená",J360,0)</f>
        <v>0</v>
      </c>
      <c r="BH360" s="214">
        <f>IF(N360="sníž. přenesená",J360,0)</f>
        <v>0</v>
      </c>
      <c r="BI360" s="214">
        <f>IF(N360="nulová",J360,0)</f>
        <v>0</v>
      </c>
      <c r="BJ360" s="16" t="s">
        <v>77</v>
      </c>
      <c r="BK360" s="214">
        <f>ROUND(I360*H360,2)</f>
        <v>0</v>
      </c>
      <c r="BL360" s="16" t="s">
        <v>140</v>
      </c>
      <c r="BM360" s="16" t="s">
        <v>523</v>
      </c>
    </row>
    <row r="361" s="1" customFormat="1">
      <c r="B361" s="37"/>
      <c r="C361" s="38"/>
      <c r="D361" s="217" t="s">
        <v>208</v>
      </c>
      <c r="E361" s="38"/>
      <c r="F361" s="227" t="s">
        <v>501</v>
      </c>
      <c r="G361" s="38"/>
      <c r="H361" s="38"/>
      <c r="I361" s="129"/>
      <c r="J361" s="38"/>
      <c r="K361" s="38"/>
      <c r="L361" s="42"/>
      <c r="M361" s="228"/>
      <c r="N361" s="78"/>
      <c r="O361" s="78"/>
      <c r="P361" s="78"/>
      <c r="Q361" s="78"/>
      <c r="R361" s="78"/>
      <c r="S361" s="78"/>
      <c r="T361" s="79"/>
      <c r="AT361" s="16" t="s">
        <v>208</v>
      </c>
      <c r="AU361" s="16" t="s">
        <v>79</v>
      </c>
    </row>
    <row r="362" s="11" customFormat="1">
      <c r="B362" s="215"/>
      <c r="C362" s="216"/>
      <c r="D362" s="217" t="s">
        <v>128</v>
      </c>
      <c r="E362" s="218" t="s">
        <v>19</v>
      </c>
      <c r="F362" s="219" t="s">
        <v>524</v>
      </c>
      <c r="G362" s="216"/>
      <c r="H362" s="220">
        <v>4.5650000000000004</v>
      </c>
      <c r="I362" s="221"/>
      <c r="J362" s="216"/>
      <c r="K362" s="216"/>
      <c r="L362" s="222"/>
      <c r="M362" s="223"/>
      <c r="N362" s="224"/>
      <c r="O362" s="224"/>
      <c r="P362" s="224"/>
      <c r="Q362" s="224"/>
      <c r="R362" s="224"/>
      <c r="S362" s="224"/>
      <c r="T362" s="225"/>
      <c r="AT362" s="226" t="s">
        <v>128</v>
      </c>
      <c r="AU362" s="226" t="s">
        <v>79</v>
      </c>
      <c r="AV362" s="11" t="s">
        <v>79</v>
      </c>
      <c r="AW362" s="11" t="s">
        <v>31</v>
      </c>
      <c r="AX362" s="11" t="s">
        <v>69</v>
      </c>
      <c r="AY362" s="226" t="s">
        <v>118</v>
      </c>
    </row>
    <row r="363" s="11" customFormat="1">
      <c r="B363" s="215"/>
      <c r="C363" s="216"/>
      <c r="D363" s="217" t="s">
        <v>128</v>
      </c>
      <c r="E363" s="218" t="s">
        <v>19</v>
      </c>
      <c r="F363" s="219" t="s">
        <v>525</v>
      </c>
      <c r="G363" s="216"/>
      <c r="H363" s="220">
        <v>2.7210000000000001</v>
      </c>
      <c r="I363" s="221"/>
      <c r="J363" s="216"/>
      <c r="K363" s="216"/>
      <c r="L363" s="222"/>
      <c r="M363" s="223"/>
      <c r="N363" s="224"/>
      <c r="O363" s="224"/>
      <c r="P363" s="224"/>
      <c r="Q363" s="224"/>
      <c r="R363" s="224"/>
      <c r="S363" s="224"/>
      <c r="T363" s="225"/>
      <c r="AT363" s="226" t="s">
        <v>128</v>
      </c>
      <c r="AU363" s="226" t="s">
        <v>79</v>
      </c>
      <c r="AV363" s="11" t="s">
        <v>79</v>
      </c>
      <c r="AW363" s="11" t="s">
        <v>31</v>
      </c>
      <c r="AX363" s="11" t="s">
        <v>69</v>
      </c>
      <c r="AY363" s="226" t="s">
        <v>118</v>
      </c>
    </row>
    <row r="364" s="12" customFormat="1">
      <c r="B364" s="232"/>
      <c r="C364" s="233"/>
      <c r="D364" s="217" t="s">
        <v>128</v>
      </c>
      <c r="E364" s="234" t="s">
        <v>19</v>
      </c>
      <c r="F364" s="235" t="s">
        <v>213</v>
      </c>
      <c r="G364" s="233"/>
      <c r="H364" s="236">
        <v>7.2860000000000005</v>
      </c>
      <c r="I364" s="237"/>
      <c r="J364" s="233"/>
      <c r="K364" s="233"/>
      <c r="L364" s="238"/>
      <c r="M364" s="239"/>
      <c r="N364" s="240"/>
      <c r="O364" s="240"/>
      <c r="P364" s="240"/>
      <c r="Q364" s="240"/>
      <c r="R364" s="240"/>
      <c r="S364" s="240"/>
      <c r="T364" s="241"/>
      <c r="AT364" s="242" t="s">
        <v>128</v>
      </c>
      <c r="AU364" s="242" t="s">
        <v>79</v>
      </c>
      <c r="AV364" s="12" t="s">
        <v>140</v>
      </c>
      <c r="AW364" s="12" t="s">
        <v>31</v>
      </c>
      <c r="AX364" s="12" t="s">
        <v>77</v>
      </c>
      <c r="AY364" s="242" t="s">
        <v>118</v>
      </c>
    </row>
    <row r="365" s="1" customFormat="1" ht="22.5" customHeight="1">
      <c r="B365" s="37"/>
      <c r="C365" s="203" t="s">
        <v>526</v>
      </c>
      <c r="D365" s="203" t="s">
        <v>121</v>
      </c>
      <c r="E365" s="204" t="s">
        <v>527</v>
      </c>
      <c r="F365" s="205" t="s">
        <v>517</v>
      </c>
      <c r="G365" s="206" t="s">
        <v>499</v>
      </c>
      <c r="H365" s="207">
        <v>138.434</v>
      </c>
      <c r="I365" s="208"/>
      <c r="J365" s="209">
        <f>ROUND(I365*H365,2)</f>
        <v>0</v>
      </c>
      <c r="K365" s="205" t="s">
        <v>125</v>
      </c>
      <c r="L365" s="42"/>
      <c r="M365" s="210" t="s">
        <v>19</v>
      </c>
      <c r="N365" s="211" t="s">
        <v>40</v>
      </c>
      <c r="O365" s="78"/>
      <c r="P365" s="212">
        <f>O365*H365</f>
        <v>0</v>
      </c>
      <c r="Q365" s="212">
        <v>0</v>
      </c>
      <c r="R365" s="212">
        <f>Q365*H365</f>
        <v>0</v>
      </c>
      <c r="S365" s="212">
        <v>0</v>
      </c>
      <c r="T365" s="213">
        <f>S365*H365</f>
        <v>0</v>
      </c>
      <c r="AR365" s="16" t="s">
        <v>140</v>
      </c>
      <c r="AT365" s="16" t="s">
        <v>121</v>
      </c>
      <c r="AU365" s="16" t="s">
        <v>79</v>
      </c>
      <c r="AY365" s="16" t="s">
        <v>118</v>
      </c>
      <c r="BE365" s="214">
        <f>IF(N365="základní",J365,0)</f>
        <v>0</v>
      </c>
      <c r="BF365" s="214">
        <f>IF(N365="snížená",J365,0)</f>
        <v>0</v>
      </c>
      <c r="BG365" s="214">
        <f>IF(N365="zákl. přenesená",J365,0)</f>
        <v>0</v>
      </c>
      <c r="BH365" s="214">
        <f>IF(N365="sníž. přenesená",J365,0)</f>
        <v>0</v>
      </c>
      <c r="BI365" s="214">
        <f>IF(N365="nulová",J365,0)</f>
        <v>0</v>
      </c>
      <c r="BJ365" s="16" t="s">
        <v>77</v>
      </c>
      <c r="BK365" s="214">
        <f>ROUND(I365*H365,2)</f>
        <v>0</v>
      </c>
      <c r="BL365" s="16" t="s">
        <v>140</v>
      </c>
      <c r="BM365" s="16" t="s">
        <v>528</v>
      </c>
    </row>
    <row r="366" s="1" customFormat="1">
      <c r="B366" s="37"/>
      <c r="C366" s="38"/>
      <c r="D366" s="217" t="s">
        <v>208</v>
      </c>
      <c r="E366" s="38"/>
      <c r="F366" s="227" t="s">
        <v>501</v>
      </c>
      <c r="G366" s="38"/>
      <c r="H366" s="38"/>
      <c r="I366" s="129"/>
      <c r="J366" s="38"/>
      <c r="K366" s="38"/>
      <c r="L366" s="42"/>
      <c r="M366" s="228"/>
      <c r="N366" s="78"/>
      <c r="O366" s="78"/>
      <c r="P366" s="78"/>
      <c r="Q366" s="78"/>
      <c r="R366" s="78"/>
      <c r="S366" s="78"/>
      <c r="T366" s="79"/>
      <c r="AT366" s="16" t="s">
        <v>208</v>
      </c>
      <c r="AU366" s="16" t="s">
        <v>79</v>
      </c>
    </row>
    <row r="367" s="11" customFormat="1">
      <c r="B367" s="215"/>
      <c r="C367" s="216"/>
      <c r="D367" s="217" t="s">
        <v>128</v>
      </c>
      <c r="E367" s="218" t="s">
        <v>19</v>
      </c>
      <c r="F367" s="219" t="s">
        <v>529</v>
      </c>
      <c r="G367" s="216"/>
      <c r="H367" s="220">
        <v>138.434</v>
      </c>
      <c r="I367" s="221"/>
      <c r="J367" s="216"/>
      <c r="K367" s="216"/>
      <c r="L367" s="222"/>
      <c r="M367" s="223"/>
      <c r="N367" s="224"/>
      <c r="O367" s="224"/>
      <c r="P367" s="224"/>
      <c r="Q367" s="224"/>
      <c r="R367" s="224"/>
      <c r="S367" s="224"/>
      <c r="T367" s="225"/>
      <c r="AT367" s="226" t="s">
        <v>128</v>
      </c>
      <c r="AU367" s="226" t="s">
        <v>79</v>
      </c>
      <c r="AV367" s="11" t="s">
        <v>79</v>
      </c>
      <c r="AW367" s="11" t="s">
        <v>31</v>
      </c>
      <c r="AX367" s="11" t="s">
        <v>77</v>
      </c>
      <c r="AY367" s="226" t="s">
        <v>118</v>
      </c>
    </row>
    <row r="368" s="1" customFormat="1" ht="22.5" customHeight="1">
      <c r="B368" s="37"/>
      <c r="C368" s="203" t="s">
        <v>530</v>
      </c>
      <c r="D368" s="203" t="s">
        <v>121</v>
      </c>
      <c r="E368" s="204" t="s">
        <v>531</v>
      </c>
      <c r="F368" s="205" t="s">
        <v>532</v>
      </c>
      <c r="G368" s="206" t="s">
        <v>499</v>
      </c>
      <c r="H368" s="207">
        <v>1460.2000000000001</v>
      </c>
      <c r="I368" s="208"/>
      <c r="J368" s="209">
        <f>ROUND(I368*H368,2)</f>
        <v>0</v>
      </c>
      <c r="K368" s="205" t="s">
        <v>125</v>
      </c>
      <c r="L368" s="42"/>
      <c r="M368" s="210" t="s">
        <v>19</v>
      </c>
      <c r="N368" s="211" t="s">
        <v>40</v>
      </c>
      <c r="O368" s="78"/>
      <c r="P368" s="212">
        <f>O368*H368</f>
        <v>0</v>
      </c>
      <c r="Q368" s="212">
        <v>0</v>
      </c>
      <c r="R368" s="212">
        <f>Q368*H368</f>
        <v>0</v>
      </c>
      <c r="S368" s="212">
        <v>0</v>
      </c>
      <c r="T368" s="213">
        <f>S368*H368</f>
        <v>0</v>
      </c>
      <c r="AR368" s="16" t="s">
        <v>140</v>
      </c>
      <c r="AT368" s="16" t="s">
        <v>121</v>
      </c>
      <c r="AU368" s="16" t="s">
        <v>79</v>
      </c>
      <c r="AY368" s="16" t="s">
        <v>118</v>
      </c>
      <c r="BE368" s="214">
        <f>IF(N368="základní",J368,0)</f>
        <v>0</v>
      </c>
      <c r="BF368" s="214">
        <f>IF(N368="snížená",J368,0)</f>
        <v>0</v>
      </c>
      <c r="BG368" s="214">
        <f>IF(N368="zákl. přenesená",J368,0)</f>
        <v>0</v>
      </c>
      <c r="BH368" s="214">
        <f>IF(N368="sníž. přenesená",J368,0)</f>
        <v>0</v>
      </c>
      <c r="BI368" s="214">
        <f>IF(N368="nulová",J368,0)</f>
        <v>0</v>
      </c>
      <c r="BJ368" s="16" t="s">
        <v>77</v>
      </c>
      <c r="BK368" s="214">
        <f>ROUND(I368*H368,2)</f>
        <v>0</v>
      </c>
      <c r="BL368" s="16" t="s">
        <v>140</v>
      </c>
      <c r="BM368" s="16" t="s">
        <v>533</v>
      </c>
    </row>
    <row r="369" s="1" customFormat="1">
      <c r="B369" s="37"/>
      <c r="C369" s="38"/>
      <c r="D369" s="217" t="s">
        <v>208</v>
      </c>
      <c r="E369" s="38"/>
      <c r="F369" s="227" t="s">
        <v>534</v>
      </c>
      <c r="G369" s="38"/>
      <c r="H369" s="38"/>
      <c r="I369" s="129"/>
      <c r="J369" s="38"/>
      <c r="K369" s="38"/>
      <c r="L369" s="42"/>
      <c r="M369" s="228"/>
      <c r="N369" s="78"/>
      <c r="O369" s="78"/>
      <c r="P369" s="78"/>
      <c r="Q369" s="78"/>
      <c r="R369" s="78"/>
      <c r="S369" s="78"/>
      <c r="T369" s="79"/>
      <c r="AT369" s="16" t="s">
        <v>208</v>
      </c>
      <c r="AU369" s="16" t="s">
        <v>79</v>
      </c>
    </row>
    <row r="370" s="11" customFormat="1">
      <c r="B370" s="215"/>
      <c r="C370" s="216"/>
      <c r="D370" s="217" t="s">
        <v>128</v>
      </c>
      <c r="E370" s="218" t="s">
        <v>19</v>
      </c>
      <c r="F370" s="219" t="s">
        <v>509</v>
      </c>
      <c r="G370" s="216"/>
      <c r="H370" s="220">
        <v>64.549999999999997</v>
      </c>
      <c r="I370" s="221"/>
      <c r="J370" s="216"/>
      <c r="K370" s="216"/>
      <c r="L370" s="222"/>
      <c r="M370" s="223"/>
      <c r="N370" s="224"/>
      <c r="O370" s="224"/>
      <c r="P370" s="224"/>
      <c r="Q370" s="224"/>
      <c r="R370" s="224"/>
      <c r="S370" s="224"/>
      <c r="T370" s="225"/>
      <c r="AT370" s="226" t="s">
        <v>128</v>
      </c>
      <c r="AU370" s="226" t="s">
        <v>79</v>
      </c>
      <c r="AV370" s="11" t="s">
        <v>79</v>
      </c>
      <c r="AW370" s="11" t="s">
        <v>31</v>
      </c>
      <c r="AX370" s="11" t="s">
        <v>69</v>
      </c>
      <c r="AY370" s="226" t="s">
        <v>118</v>
      </c>
    </row>
    <row r="371" s="11" customFormat="1">
      <c r="B371" s="215"/>
      <c r="C371" s="216"/>
      <c r="D371" s="217" t="s">
        <v>128</v>
      </c>
      <c r="E371" s="218" t="s">
        <v>19</v>
      </c>
      <c r="F371" s="219" t="s">
        <v>510</v>
      </c>
      <c r="G371" s="216"/>
      <c r="H371" s="220">
        <v>1125.6500000000001</v>
      </c>
      <c r="I371" s="221"/>
      <c r="J371" s="216"/>
      <c r="K371" s="216"/>
      <c r="L371" s="222"/>
      <c r="M371" s="223"/>
      <c r="N371" s="224"/>
      <c r="O371" s="224"/>
      <c r="P371" s="224"/>
      <c r="Q371" s="224"/>
      <c r="R371" s="224"/>
      <c r="S371" s="224"/>
      <c r="T371" s="225"/>
      <c r="AT371" s="226" t="s">
        <v>128</v>
      </c>
      <c r="AU371" s="226" t="s">
        <v>79</v>
      </c>
      <c r="AV371" s="11" t="s">
        <v>79</v>
      </c>
      <c r="AW371" s="11" t="s">
        <v>31</v>
      </c>
      <c r="AX371" s="11" t="s">
        <v>69</v>
      </c>
      <c r="AY371" s="226" t="s">
        <v>118</v>
      </c>
    </row>
    <row r="372" s="11" customFormat="1">
      <c r="B372" s="215"/>
      <c r="C372" s="216"/>
      <c r="D372" s="217" t="s">
        <v>128</v>
      </c>
      <c r="E372" s="218" t="s">
        <v>19</v>
      </c>
      <c r="F372" s="219" t="s">
        <v>511</v>
      </c>
      <c r="G372" s="216"/>
      <c r="H372" s="220">
        <v>270</v>
      </c>
      <c r="I372" s="221"/>
      <c r="J372" s="216"/>
      <c r="K372" s="216"/>
      <c r="L372" s="222"/>
      <c r="M372" s="223"/>
      <c r="N372" s="224"/>
      <c r="O372" s="224"/>
      <c r="P372" s="224"/>
      <c r="Q372" s="224"/>
      <c r="R372" s="224"/>
      <c r="S372" s="224"/>
      <c r="T372" s="225"/>
      <c r="AT372" s="226" t="s">
        <v>128</v>
      </c>
      <c r="AU372" s="226" t="s">
        <v>79</v>
      </c>
      <c r="AV372" s="11" t="s">
        <v>79</v>
      </c>
      <c r="AW372" s="11" t="s">
        <v>31</v>
      </c>
      <c r="AX372" s="11" t="s">
        <v>69</v>
      </c>
      <c r="AY372" s="226" t="s">
        <v>118</v>
      </c>
    </row>
    <row r="373" s="12" customFormat="1">
      <c r="B373" s="232"/>
      <c r="C373" s="233"/>
      <c r="D373" s="217" t="s">
        <v>128</v>
      </c>
      <c r="E373" s="234" t="s">
        <v>19</v>
      </c>
      <c r="F373" s="235" t="s">
        <v>213</v>
      </c>
      <c r="G373" s="233"/>
      <c r="H373" s="236">
        <v>1460.2000000000001</v>
      </c>
      <c r="I373" s="237"/>
      <c r="J373" s="233"/>
      <c r="K373" s="233"/>
      <c r="L373" s="238"/>
      <c r="M373" s="239"/>
      <c r="N373" s="240"/>
      <c r="O373" s="240"/>
      <c r="P373" s="240"/>
      <c r="Q373" s="240"/>
      <c r="R373" s="240"/>
      <c r="S373" s="240"/>
      <c r="T373" s="241"/>
      <c r="AT373" s="242" t="s">
        <v>128</v>
      </c>
      <c r="AU373" s="242" t="s">
        <v>79</v>
      </c>
      <c r="AV373" s="12" t="s">
        <v>140</v>
      </c>
      <c r="AW373" s="12" t="s">
        <v>31</v>
      </c>
      <c r="AX373" s="12" t="s">
        <v>77</v>
      </c>
      <c r="AY373" s="242" t="s">
        <v>118</v>
      </c>
    </row>
    <row r="374" s="1" customFormat="1" ht="22.5" customHeight="1">
      <c r="B374" s="37"/>
      <c r="C374" s="203" t="s">
        <v>535</v>
      </c>
      <c r="D374" s="203" t="s">
        <v>121</v>
      </c>
      <c r="E374" s="204" t="s">
        <v>536</v>
      </c>
      <c r="F374" s="205" t="s">
        <v>537</v>
      </c>
      <c r="G374" s="206" t="s">
        <v>499</v>
      </c>
      <c r="H374" s="207">
        <v>1558.8309999999999</v>
      </c>
      <c r="I374" s="208"/>
      <c r="J374" s="209">
        <f>ROUND(I374*H374,2)</f>
        <v>0</v>
      </c>
      <c r="K374" s="205" t="s">
        <v>125</v>
      </c>
      <c r="L374" s="42"/>
      <c r="M374" s="210" t="s">
        <v>19</v>
      </c>
      <c r="N374" s="211" t="s">
        <v>40</v>
      </c>
      <c r="O374" s="78"/>
      <c r="P374" s="212">
        <f>O374*H374</f>
        <v>0</v>
      </c>
      <c r="Q374" s="212">
        <v>0</v>
      </c>
      <c r="R374" s="212">
        <f>Q374*H374</f>
        <v>0</v>
      </c>
      <c r="S374" s="212">
        <v>0</v>
      </c>
      <c r="T374" s="213">
        <f>S374*H374</f>
        <v>0</v>
      </c>
      <c r="AR374" s="16" t="s">
        <v>140</v>
      </c>
      <c r="AT374" s="16" t="s">
        <v>121</v>
      </c>
      <c r="AU374" s="16" t="s">
        <v>79</v>
      </c>
      <c r="AY374" s="16" t="s">
        <v>118</v>
      </c>
      <c r="BE374" s="214">
        <f>IF(N374="základní",J374,0)</f>
        <v>0</v>
      </c>
      <c r="BF374" s="214">
        <f>IF(N374="snížená",J374,0)</f>
        <v>0</v>
      </c>
      <c r="BG374" s="214">
        <f>IF(N374="zákl. přenesená",J374,0)</f>
        <v>0</v>
      </c>
      <c r="BH374" s="214">
        <f>IF(N374="sníž. přenesená",J374,0)</f>
        <v>0</v>
      </c>
      <c r="BI374" s="214">
        <f>IF(N374="nulová",J374,0)</f>
        <v>0</v>
      </c>
      <c r="BJ374" s="16" t="s">
        <v>77</v>
      </c>
      <c r="BK374" s="214">
        <f>ROUND(I374*H374,2)</f>
        <v>0</v>
      </c>
      <c r="BL374" s="16" t="s">
        <v>140</v>
      </c>
      <c r="BM374" s="16" t="s">
        <v>538</v>
      </c>
    </row>
    <row r="375" s="1" customFormat="1">
      <c r="B375" s="37"/>
      <c r="C375" s="38"/>
      <c r="D375" s="217" t="s">
        <v>208</v>
      </c>
      <c r="E375" s="38"/>
      <c r="F375" s="227" t="s">
        <v>534</v>
      </c>
      <c r="G375" s="38"/>
      <c r="H375" s="38"/>
      <c r="I375" s="129"/>
      <c r="J375" s="38"/>
      <c r="K375" s="38"/>
      <c r="L375" s="42"/>
      <c r="M375" s="228"/>
      <c r="N375" s="78"/>
      <c r="O375" s="78"/>
      <c r="P375" s="78"/>
      <c r="Q375" s="78"/>
      <c r="R375" s="78"/>
      <c r="S375" s="78"/>
      <c r="T375" s="79"/>
      <c r="AT375" s="16" t="s">
        <v>208</v>
      </c>
      <c r="AU375" s="16" t="s">
        <v>79</v>
      </c>
    </row>
    <row r="376" s="11" customFormat="1">
      <c r="B376" s="215"/>
      <c r="C376" s="216"/>
      <c r="D376" s="217" t="s">
        <v>128</v>
      </c>
      <c r="E376" s="218" t="s">
        <v>19</v>
      </c>
      <c r="F376" s="219" t="s">
        <v>502</v>
      </c>
      <c r="G376" s="216"/>
      <c r="H376" s="220">
        <v>56.804000000000002</v>
      </c>
      <c r="I376" s="221"/>
      <c r="J376" s="216"/>
      <c r="K376" s="216"/>
      <c r="L376" s="222"/>
      <c r="M376" s="223"/>
      <c r="N376" s="224"/>
      <c r="O376" s="224"/>
      <c r="P376" s="224"/>
      <c r="Q376" s="224"/>
      <c r="R376" s="224"/>
      <c r="S376" s="224"/>
      <c r="T376" s="225"/>
      <c r="AT376" s="226" t="s">
        <v>128</v>
      </c>
      <c r="AU376" s="226" t="s">
        <v>79</v>
      </c>
      <c r="AV376" s="11" t="s">
        <v>79</v>
      </c>
      <c r="AW376" s="11" t="s">
        <v>31</v>
      </c>
      <c r="AX376" s="11" t="s">
        <v>69</v>
      </c>
      <c r="AY376" s="226" t="s">
        <v>118</v>
      </c>
    </row>
    <row r="377" s="11" customFormat="1">
      <c r="B377" s="215"/>
      <c r="C377" s="216"/>
      <c r="D377" s="217" t="s">
        <v>128</v>
      </c>
      <c r="E377" s="218" t="s">
        <v>19</v>
      </c>
      <c r="F377" s="219" t="s">
        <v>503</v>
      </c>
      <c r="G377" s="216"/>
      <c r="H377" s="220">
        <v>152.042</v>
      </c>
      <c r="I377" s="221"/>
      <c r="J377" s="216"/>
      <c r="K377" s="216"/>
      <c r="L377" s="222"/>
      <c r="M377" s="223"/>
      <c r="N377" s="224"/>
      <c r="O377" s="224"/>
      <c r="P377" s="224"/>
      <c r="Q377" s="224"/>
      <c r="R377" s="224"/>
      <c r="S377" s="224"/>
      <c r="T377" s="225"/>
      <c r="AT377" s="226" t="s">
        <v>128</v>
      </c>
      <c r="AU377" s="226" t="s">
        <v>79</v>
      </c>
      <c r="AV377" s="11" t="s">
        <v>79</v>
      </c>
      <c r="AW377" s="11" t="s">
        <v>31</v>
      </c>
      <c r="AX377" s="11" t="s">
        <v>69</v>
      </c>
      <c r="AY377" s="226" t="s">
        <v>118</v>
      </c>
    </row>
    <row r="378" s="11" customFormat="1">
      <c r="B378" s="215"/>
      <c r="C378" s="216"/>
      <c r="D378" s="217" t="s">
        <v>128</v>
      </c>
      <c r="E378" s="218" t="s">
        <v>19</v>
      </c>
      <c r="F378" s="219" t="s">
        <v>504</v>
      </c>
      <c r="G378" s="216"/>
      <c r="H378" s="220">
        <v>990.572</v>
      </c>
      <c r="I378" s="221"/>
      <c r="J378" s="216"/>
      <c r="K378" s="216"/>
      <c r="L378" s="222"/>
      <c r="M378" s="223"/>
      <c r="N378" s="224"/>
      <c r="O378" s="224"/>
      <c r="P378" s="224"/>
      <c r="Q378" s="224"/>
      <c r="R378" s="224"/>
      <c r="S378" s="224"/>
      <c r="T378" s="225"/>
      <c r="AT378" s="226" t="s">
        <v>128</v>
      </c>
      <c r="AU378" s="226" t="s">
        <v>79</v>
      </c>
      <c r="AV378" s="11" t="s">
        <v>79</v>
      </c>
      <c r="AW378" s="11" t="s">
        <v>31</v>
      </c>
      <c r="AX378" s="11" t="s">
        <v>69</v>
      </c>
      <c r="AY378" s="226" t="s">
        <v>118</v>
      </c>
    </row>
    <row r="379" s="11" customFormat="1">
      <c r="B379" s="215"/>
      <c r="C379" s="216"/>
      <c r="D379" s="217" t="s">
        <v>128</v>
      </c>
      <c r="E379" s="218" t="s">
        <v>19</v>
      </c>
      <c r="F379" s="219" t="s">
        <v>505</v>
      </c>
      <c r="G379" s="216"/>
      <c r="H379" s="220">
        <v>14.201000000000001</v>
      </c>
      <c r="I379" s="221"/>
      <c r="J379" s="216"/>
      <c r="K379" s="216"/>
      <c r="L379" s="222"/>
      <c r="M379" s="223"/>
      <c r="N379" s="224"/>
      <c r="O379" s="224"/>
      <c r="P379" s="224"/>
      <c r="Q379" s="224"/>
      <c r="R379" s="224"/>
      <c r="S379" s="224"/>
      <c r="T379" s="225"/>
      <c r="AT379" s="226" t="s">
        <v>128</v>
      </c>
      <c r="AU379" s="226" t="s">
        <v>79</v>
      </c>
      <c r="AV379" s="11" t="s">
        <v>79</v>
      </c>
      <c r="AW379" s="11" t="s">
        <v>31</v>
      </c>
      <c r="AX379" s="11" t="s">
        <v>69</v>
      </c>
      <c r="AY379" s="226" t="s">
        <v>118</v>
      </c>
    </row>
    <row r="380" s="11" customFormat="1">
      <c r="B380" s="215"/>
      <c r="C380" s="216"/>
      <c r="D380" s="217" t="s">
        <v>128</v>
      </c>
      <c r="E380" s="218" t="s">
        <v>19</v>
      </c>
      <c r="F380" s="219" t="s">
        <v>506</v>
      </c>
      <c r="G380" s="216"/>
      <c r="H380" s="220">
        <v>34.209000000000003</v>
      </c>
      <c r="I380" s="221"/>
      <c r="J380" s="216"/>
      <c r="K380" s="216"/>
      <c r="L380" s="222"/>
      <c r="M380" s="223"/>
      <c r="N380" s="224"/>
      <c r="O380" s="224"/>
      <c r="P380" s="224"/>
      <c r="Q380" s="224"/>
      <c r="R380" s="224"/>
      <c r="S380" s="224"/>
      <c r="T380" s="225"/>
      <c r="AT380" s="226" t="s">
        <v>128</v>
      </c>
      <c r="AU380" s="226" t="s">
        <v>79</v>
      </c>
      <c r="AV380" s="11" t="s">
        <v>79</v>
      </c>
      <c r="AW380" s="11" t="s">
        <v>31</v>
      </c>
      <c r="AX380" s="11" t="s">
        <v>69</v>
      </c>
      <c r="AY380" s="226" t="s">
        <v>118</v>
      </c>
    </row>
    <row r="381" s="11" customFormat="1">
      <c r="B381" s="215"/>
      <c r="C381" s="216"/>
      <c r="D381" s="217" t="s">
        <v>128</v>
      </c>
      <c r="E381" s="218" t="s">
        <v>19</v>
      </c>
      <c r="F381" s="219" t="s">
        <v>507</v>
      </c>
      <c r="G381" s="216"/>
      <c r="H381" s="220">
        <v>247.643</v>
      </c>
      <c r="I381" s="221"/>
      <c r="J381" s="216"/>
      <c r="K381" s="216"/>
      <c r="L381" s="222"/>
      <c r="M381" s="223"/>
      <c r="N381" s="224"/>
      <c r="O381" s="224"/>
      <c r="P381" s="224"/>
      <c r="Q381" s="224"/>
      <c r="R381" s="224"/>
      <c r="S381" s="224"/>
      <c r="T381" s="225"/>
      <c r="AT381" s="226" t="s">
        <v>128</v>
      </c>
      <c r="AU381" s="226" t="s">
        <v>79</v>
      </c>
      <c r="AV381" s="11" t="s">
        <v>79</v>
      </c>
      <c r="AW381" s="11" t="s">
        <v>31</v>
      </c>
      <c r="AX381" s="11" t="s">
        <v>69</v>
      </c>
      <c r="AY381" s="226" t="s">
        <v>118</v>
      </c>
    </row>
    <row r="382" s="11" customFormat="1">
      <c r="B382" s="215"/>
      <c r="C382" s="216"/>
      <c r="D382" s="217" t="s">
        <v>128</v>
      </c>
      <c r="E382" s="218" t="s">
        <v>19</v>
      </c>
      <c r="F382" s="219" t="s">
        <v>508</v>
      </c>
      <c r="G382" s="216"/>
      <c r="H382" s="220">
        <v>63.359999999999999</v>
      </c>
      <c r="I382" s="221"/>
      <c r="J382" s="216"/>
      <c r="K382" s="216"/>
      <c r="L382" s="222"/>
      <c r="M382" s="223"/>
      <c r="N382" s="224"/>
      <c r="O382" s="224"/>
      <c r="P382" s="224"/>
      <c r="Q382" s="224"/>
      <c r="R382" s="224"/>
      <c r="S382" s="224"/>
      <c r="T382" s="225"/>
      <c r="AT382" s="226" t="s">
        <v>128</v>
      </c>
      <c r="AU382" s="226" t="s">
        <v>79</v>
      </c>
      <c r="AV382" s="11" t="s">
        <v>79</v>
      </c>
      <c r="AW382" s="11" t="s">
        <v>31</v>
      </c>
      <c r="AX382" s="11" t="s">
        <v>69</v>
      </c>
      <c r="AY382" s="226" t="s">
        <v>118</v>
      </c>
    </row>
    <row r="383" s="12" customFormat="1">
      <c r="B383" s="232"/>
      <c r="C383" s="233"/>
      <c r="D383" s="217" t="s">
        <v>128</v>
      </c>
      <c r="E383" s="234" t="s">
        <v>19</v>
      </c>
      <c r="F383" s="235" t="s">
        <v>213</v>
      </c>
      <c r="G383" s="233"/>
      <c r="H383" s="236">
        <v>1558.8310000000001</v>
      </c>
      <c r="I383" s="237"/>
      <c r="J383" s="233"/>
      <c r="K383" s="233"/>
      <c r="L383" s="238"/>
      <c r="M383" s="239"/>
      <c r="N383" s="240"/>
      <c r="O383" s="240"/>
      <c r="P383" s="240"/>
      <c r="Q383" s="240"/>
      <c r="R383" s="240"/>
      <c r="S383" s="240"/>
      <c r="T383" s="241"/>
      <c r="AT383" s="242" t="s">
        <v>128</v>
      </c>
      <c r="AU383" s="242" t="s">
        <v>79</v>
      </c>
      <c r="AV383" s="12" t="s">
        <v>140</v>
      </c>
      <c r="AW383" s="12" t="s">
        <v>31</v>
      </c>
      <c r="AX383" s="12" t="s">
        <v>77</v>
      </c>
      <c r="AY383" s="242" t="s">
        <v>118</v>
      </c>
    </row>
    <row r="384" s="1" customFormat="1" ht="22.5" customHeight="1">
      <c r="B384" s="37"/>
      <c r="C384" s="203" t="s">
        <v>539</v>
      </c>
      <c r="D384" s="203" t="s">
        <v>121</v>
      </c>
      <c r="E384" s="204" t="s">
        <v>540</v>
      </c>
      <c r="F384" s="205" t="s">
        <v>541</v>
      </c>
      <c r="G384" s="206" t="s">
        <v>499</v>
      </c>
      <c r="H384" s="207">
        <v>669.68700000000001</v>
      </c>
      <c r="I384" s="208"/>
      <c r="J384" s="209">
        <f>ROUND(I384*H384,2)</f>
        <v>0</v>
      </c>
      <c r="K384" s="205" t="s">
        <v>125</v>
      </c>
      <c r="L384" s="42"/>
      <c r="M384" s="210" t="s">
        <v>19</v>
      </c>
      <c r="N384" s="211" t="s">
        <v>40</v>
      </c>
      <c r="O384" s="78"/>
      <c r="P384" s="212">
        <f>O384*H384</f>
        <v>0</v>
      </c>
      <c r="Q384" s="212">
        <v>0</v>
      </c>
      <c r="R384" s="212">
        <f>Q384*H384</f>
        <v>0</v>
      </c>
      <c r="S384" s="212">
        <v>0</v>
      </c>
      <c r="T384" s="213">
        <f>S384*H384</f>
        <v>0</v>
      </c>
      <c r="AR384" s="16" t="s">
        <v>140</v>
      </c>
      <c r="AT384" s="16" t="s">
        <v>121</v>
      </c>
      <c r="AU384" s="16" t="s">
        <v>79</v>
      </c>
      <c r="AY384" s="16" t="s">
        <v>118</v>
      </c>
      <c r="BE384" s="214">
        <f>IF(N384="základní",J384,0)</f>
        <v>0</v>
      </c>
      <c r="BF384" s="214">
        <f>IF(N384="snížená",J384,0)</f>
        <v>0</v>
      </c>
      <c r="BG384" s="214">
        <f>IF(N384="zákl. přenesená",J384,0)</f>
        <v>0</v>
      </c>
      <c r="BH384" s="214">
        <f>IF(N384="sníž. přenesená",J384,0)</f>
        <v>0</v>
      </c>
      <c r="BI384" s="214">
        <f>IF(N384="nulová",J384,0)</f>
        <v>0</v>
      </c>
      <c r="BJ384" s="16" t="s">
        <v>77</v>
      </c>
      <c r="BK384" s="214">
        <f>ROUND(I384*H384,2)</f>
        <v>0</v>
      </c>
      <c r="BL384" s="16" t="s">
        <v>140</v>
      </c>
      <c r="BM384" s="16" t="s">
        <v>542</v>
      </c>
    </row>
    <row r="385" s="1" customFormat="1">
      <c r="B385" s="37"/>
      <c r="C385" s="38"/>
      <c r="D385" s="217" t="s">
        <v>208</v>
      </c>
      <c r="E385" s="38"/>
      <c r="F385" s="227" t="s">
        <v>534</v>
      </c>
      <c r="G385" s="38"/>
      <c r="H385" s="38"/>
      <c r="I385" s="129"/>
      <c r="J385" s="38"/>
      <c r="K385" s="38"/>
      <c r="L385" s="42"/>
      <c r="M385" s="228"/>
      <c r="N385" s="78"/>
      <c r="O385" s="78"/>
      <c r="P385" s="78"/>
      <c r="Q385" s="78"/>
      <c r="R385" s="78"/>
      <c r="S385" s="78"/>
      <c r="T385" s="79"/>
      <c r="AT385" s="16" t="s">
        <v>208</v>
      </c>
      <c r="AU385" s="16" t="s">
        <v>79</v>
      </c>
    </row>
    <row r="386" s="11" customFormat="1">
      <c r="B386" s="215"/>
      <c r="C386" s="216"/>
      <c r="D386" s="217" t="s">
        <v>128</v>
      </c>
      <c r="E386" s="218" t="s">
        <v>19</v>
      </c>
      <c r="F386" s="219" t="s">
        <v>512</v>
      </c>
      <c r="G386" s="216"/>
      <c r="H386" s="220">
        <v>27.885999999999999</v>
      </c>
      <c r="I386" s="221"/>
      <c r="J386" s="216"/>
      <c r="K386" s="216"/>
      <c r="L386" s="222"/>
      <c r="M386" s="223"/>
      <c r="N386" s="224"/>
      <c r="O386" s="224"/>
      <c r="P386" s="224"/>
      <c r="Q386" s="224"/>
      <c r="R386" s="224"/>
      <c r="S386" s="224"/>
      <c r="T386" s="225"/>
      <c r="AT386" s="226" t="s">
        <v>128</v>
      </c>
      <c r="AU386" s="226" t="s">
        <v>79</v>
      </c>
      <c r="AV386" s="11" t="s">
        <v>79</v>
      </c>
      <c r="AW386" s="11" t="s">
        <v>31</v>
      </c>
      <c r="AX386" s="11" t="s">
        <v>69</v>
      </c>
      <c r="AY386" s="226" t="s">
        <v>118</v>
      </c>
    </row>
    <row r="387" s="11" customFormat="1">
      <c r="B387" s="215"/>
      <c r="C387" s="216"/>
      <c r="D387" s="217" t="s">
        <v>128</v>
      </c>
      <c r="E387" s="218" t="s">
        <v>19</v>
      </c>
      <c r="F387" s="219" t="s">
        <v>513</v>
      </c>
      <c r="G387" s="216"/>
      <c r="H387" s="220">
        <v>486.28100000000001</v>
      </c>
      <c r="I387" s="221"/>
      <c r="J387" s="216"/>
      <c r="K387" s="216"/>
      <c r="L387" s="222"/>
      <c r="M387" s="223"/>
      <c r="N387" s="224"/>
      <c r="O387" s="224"/>
      <c r="P387" s="224"/>
      <c r="Q387" s="224"/>
      <c r="R387" s="224"/>
      <c r="S387" s="224"/>
      <c r="T387" s="225"/>
      <c r="AT387" s="226" t="s">
        <v>128</v>
      </c>
      <c r="AU387" s="226" t="s">
        <v>79</v>
      </c>
      <c r="AV387" s="11" t="s">
        <v>79</v>
      </c>
      <c r="AW387" s="11" t="s">
        <v>31</v>
      </c>
      <c r="AX387" s="11" t="s">
        <v>69</v>
      </c>
      <c r="AY387" s="226" t="s">
        <v>118</v>
      </c>
    </row>
    <row r="388" s="11" customFormat="1">
      <c r="B388" s="215"/>
      <c r="C388" s="216"/>
      <c r="D388" s="217" t="s">
        <v>128</v>
      </c>
      <c r="E388" s="218" t="s">
        <v>19</v>
      </c>
      <c r="F388" s="219" t="s">
        <v>514</v>
      </c>
      <c r="G388" s="216"/>
      <c r="H388" s="220">
        <v>155.52000000000001</v>
      </c>
      <c r="I388" s="221"/>
      <c r="J388" s="216"/>
      <c r="K388" s="216"/>
      <c r="L388" s="222"/>
      <c r="M388" s="223"/>
      <c r="N388" s="224"/>
      <c r="O388" s="224"/>
      <c r="P388" s="224"/>
      <c r="Q388" s="224"/>
      <c r="R388" s="224"/>
      <c r="S388" s="224"/>
      <c r="T388" s="225"/>
      <c r="AT388" s="226" t="s">
        <v>128</v>
      </c>
      <c r="AU388" s="226" t="s">
        <v>79</v>
      </c>
      <c r="AV388" s="11" t="s">
        <v>79</v>
      </c>
      <c r="AW388" s="11" t="s">
        <v>31</v>
      </c>
      <c r="AX388" s="11" t="s">
        <v>69</v>
      </c>
      <c r="AY388" s="226" t="s">
        <v>118</v>
      </c>
    </row>
    <row r="389" s="12" customFormat="1">
      <c r="B389" s="232"/>
      <c r="C389" s="233"/>
      <c r="D389" s="217" t="s">
        <v>128</v>
      </c>
      <c r="E389" s="234" t="s">
        <v>19</v>
      </c>
      <c r="F389" s="235" t="s">
        <v>213</v>
      </c>
      <c r="G389" s="233"/>
      <c r="H389" s="236">
        <v>669.68700000000001</v>
      </c>
      <c r="I389" s="237"/>
      <c r="J389" s="233"/>
      <c r="K389" s="233"/>
      <c r="L389" s="238"/>
      <c r="M389" s="239"/>
      <c r="N389" s="240"/>
      <c r="O389" s="240"/>
      <c r="P389" s="240"/>
      <c r="Q389" s="240"/>
      <c r="R389" s="240"/>
      <c r="S389" s="240"/>
      <c r="T389" s="241"/>
      <c r="AT389" s="242" t="s">
        <v>128</v>
      </c>
      <c r="AU389" s="242" t="s">
        <v>79</v>
      </c>
      <c r="AV389" s="12" t="s">
        <v>140</v>
      </c>
      <c r="AW389" s="12" t="s">
        <v>31</v>
      </c>
      <c r="AX389" s="12" t="s">
        <v>77</v>
      </c>
      <c r="AY389" s="242" t="s">
        <v>118</v>
      </c>
    </row>
    <row r="390" s="1" customFormat="1" ht="16.5" customHeight="1">
      <c r="B390" s="37"/>
      <c r="C390" s="203" t="s">
        <v>543</v>
      </c>
      <c r="D390" s="203" t="s">
        <v>121</v>
      </c>
      <c r="E390" s="204" t="s">
        <v>544</v>
      </c>
      <c r="F390" s="205" t="s">
        <v>545</v>
      </c>
      <c r="G390" s="206" t="s">
        <v>499</v>
      </c>
      <c r="H390" s="207">
        <v>1558.8309999999999</v>
      </c>
      <c r="I390" s="208"/>
      <c r="J390" s="209">
        <f>ROUND(I390*H390,2)</f>
        <v>0</v>
      </c>
      <c r="K390" s="205" t="s">
        <v>19</v>
      </c>
      <c r="L390" s="42"/>
      <c r="M390" s="210" t="s">
        <v>19</v>
      </c>
      <c r="N390" s="211" t="s">
        <v>40</v>
      </c>
      <c r="O390" s="78"/>
      <c r="P390" s="212">
        <f>O390*H390</f>
        <v>0</v>
      </c>
      <c r="Q390" s="212">
        <v>0</v>
      </c>
      <c r="R390" s="212">
        <f>Q390*H390</f>
        <v>0</v>
      </c>
      <c r="S390" s="212">
        <v>0</v>
      </c>
      <c r="T390" s="213">
        <f>S390*H390</f>
        <v>0</v>
      </c>
      <c r="AR390" s="16" t="s">
        <v>140</v>
      </c>
      <c r="AT390" s="16" t="s">
        <v>121</v>
      </c>
      <c r="AU390" s="16" t="s">
        <v>79</v>
      </c>
      <c r="AY390" s="16" t="s">
        <v>118</v>
      </c>
      <c r="BE390" s="214">
        <f>IF(N390="základní",J390,0)</f>
        <v>0</v>
      </c>
      <c r="BF390" s="214">
        <f>IF(N390="snížená",J390,0)</f>
        <v>0</v>
      </c>
      <c r="BG390" s="214">
        <f>IF(N390="zákl. přenesená",J390,0)</f>
        <v>0</v>
      </c>
      <c r="BH390" s="214">
        <f>IF(N390="sníž. přenesená",J390,0)</f>
        <v>0</v>
      </c>
      <c r="BI390" s="214">
        <f>IF(N390="nulová",J390,0)</f>
        <v>0</v>
      </c>
      <c r="BJ390" s="16" t="s">
        <v>77</v>
      </c>
      <c r="BK390" s="214">
        <f>ROUND(I390*H390,2)</f>
        <v>0</v>
      </c>
      <c r="BL390" s="16" t="s">
        <v>140</v>
      </c>
      <c r="BM390" s="16" t="s">
        <v>546</v>
      </c>
    </row>
    <row r="391" s="11" customFormat="1">
      <c r="B391" s="215"/>
      <c r="C391" s="216"/>
      <c r="D391" s="217" t="s">
        <v>128</v>
      </c>
      <c r="E391" s="218" t="s">
        <v>19</v>
      </c>
      <c r="F391" s="219" t="s">
        <v>502</v>
      </c>
      <c r="G391" s="216"/>
      <c r="H391" s="220">
        <v>56.804000000000002</v>
      </c>
      <c r="I391" s="221"/>
      <c r="J391" s="216"/>
      <c r="K391" s="216"/>
      <c r="L391" s="222"/>
      <c r="M391" s="223"/>
      <c r="N391" s="224"/>
      <c r="O391" s="224"/>
      <c r="P391" s="224"/>
      <c r="Q391" s="224"/>
      <c r="R391" s="224"/>
      <c r="S391" s="224"/>
      <c r="T391" s="225"/>
      <c r="AT391" s="226" t="s">
        <v>128</v>
      </c>
      <c r="AU391" s="226" t="s">
        <v>79</v>
      </c>
      <c r="AV391" s="11" t="s">
        <v>79</v>
      </c>
      <c r="AW391" s="11" t="s">
        <v>31</v>
      </c>
      <c r="AX391" s="11" t="s">
        <v>69</v>
      </c>
      <c r="AY391" s="226" t="s">
        <v>118</v>
      </c>
    </row>
    <row r="392" s="11" customFormat="1">
      <c r="B392" s="215"/>
      <c r="C392" s="216"/>
      <c r="D392" s="217" t="s">
        <v>128</v>
      </c>
      <c r="E392" s="218" t="s">
        <v>19</v>
      </c>
      <c r="F392" s="219" t="s">
        <v>503</v>
      </c>
      <c r="G392" s="216"/>
      <c r="H392" s="220">
        <v>152.042</v>
      </c>
      <c r="I392" s="221"/>
      <c r="J392" s="216"/>
      <c r="K392" s="216"/>
      <c r="L392" s="222"/>
      <c r="M392" s="223"/>
      <c r="N392" s="224"/>
      <c r="O392" s="224"/>
      <c r="P392" s="224"/>
      <c r="Q392" s="224"/>
      <c r="R392" s="224"/>
      <c r="S392" s="224"/>
      <c r="T392" s="225"/>
      <c r="AT392" s="226" t="s">
        <v>128</v>
      </c>
      <c r="AU392" s="226" t="s">
        <v>79</v>
      </c>
      <c r="AV392" s="11" t="s">
        <v>79</v>
      </c>
      <c r="AW392" s="11" t="s">
        <v>31</v>
      </c>
      <c r="AX392" s="11" t="s">
        <v>69</v>
      </c>
      <c r="AY392" s="226" t="s">
        <v>118</v>
      </c>
    </row>
    <row r="393" s="11" customFormat="1">
      <c r="B393" s="215"/>
      <c r="C393" s="216"/>
      <c r="D393" s="217" t="s">
        <v>128</v>
      </c>
      <c r="E393" s="218" t="s">
        <v>19</v>
      </c>
      <c r="F393" s="219" t="s">
        <v>504</v>
      </c>
      <c r="G393" s="216"/>
      <c r="H393" s="220">
        <v>990.572</v>
      </c>
      <c r="I393" s="221"/>
      <c r="J393" s="216"/>
      <c r="K393" s="216"/>
      <c r="L393" s="222"/>
      <c r="M393" s="223"/>
      <c r="N393" s="224"/>
      <c r="O393" s="224"/>
      <c r="P393" s="224"/>
      <c r="Q393" s="224"/>
      <c r="R393" s="224"/>
      <c r="S393" s="224"/>
      <c r="T393" s="225"/>
      <c r="AT393" s="226" t="s">
        <v>128</v>
      </c>
      <c r="AU393" s="226" t="s">
        <v>79</v>
      </c>
      <c r="AV393" s="11" t="s">
        <v>79</v>
      </c>
      <c r="AW393" s="11" t="s">
        <v>31</v>
      </c>
      <c r="AX393" s="11" t="s">
        <v>69</v>
      </c>
      <c r="AY393" s="226" t="s">
        <v>118</v>
      </c>
    </row>
    <row r="394" s="11" customFormat="1">
      <c r="B394" s="215"/>
      <c r="C394" s="216"/>
      <c r="D394" s="217" t="s">
        <v>128</v>
      </c>
      <c r="E394" s="218" t="s">
        <v>19</v>
      </c>
      <c r="F394" s="219" t="s">
        <v>505</v>
      </c>
      <c r="G394" s="216"/>
      <c r="H394" s="220">
        <v>14.201000000000001</v>
      </c>
      <c r="I394" s="221"/>
      <c r="J394" s="216"/>
      <c r="K394" s="216"/>
      <c r="L394" s="222"/>
      <c r="M394" s="223"/>
      <c r="N394" s="224"/>
      <c r="O394" s="224"/>
      <c r="P394" s="224"/>
      <c r="Q394" s="224"/>
      <c r="R394" s="224"/>
      <c r="S394" s="224"/>
      <c r="T394" s="225"/>
      <c r="AT394" s="226" t="s">
        <v>128</v>
      </c>
      <c r="AU394" s="226" t="s">
        <v>79</v>
      </c>
      <c r="AV394" s="11" t="s">
        <v>79</v>
      </c>
      <c r="AW394" s="11" t="s">
        <v>31</v>
      </c>
      <c r="AX394" s="11" t="s">
        <v>69</v>
      </c>
      <c r="AY394" s="226" t="s">
        <v>118</v>
      </c>
    </row>
    <row r="395" s="11" customFormat="1">
      <c r="B395" s="215"/>
      <c r="C395" s="216"/>
      <c r="D395" s="217" t="s">
        <v>128</v>
      </c>
      <c r="E395" s="218" t="s">
        <v>19</v>
      </c>
      <c r="F395" s="219" t="s">
        <v>506</v>
      </c>
      <c r="G395" s="216"/>
      <c r="H395" s="220">
        <v>34.209000000000003</v>
      </c>
      <c r="I395" s="221"/>
      <c r="J395" s="216"/>
      <c r="K395" s="216"/>
      <c r="L395" s="222"/>
      <c r="M395" s="223"/>
      <c r="N395" s="224"/>
      <c r="O395" s="224"/>
      <c r="P395" s="224"/>
      <c r="Q395" s="224"/>
      <c r="R395" s="224"/>
      <c r="S395" s="224"/>
      <c r="T395" s="225"/>
      <c r="AT395" s="226" t="s">
        <v>128</v>
      </c>
      <c r="AU395" s="226" t="s">
        <v>79</v>
      </c>
      <c r="AV395" s="11" t="s">
        <v>79</v>
      </c>
      <c r="AW395" s="11" t="s">
        <v>31</v>
      </c>
      <c r="AX395" s="11" t="s">
        <v>69</v>
      </c>
      <c r="AY395" s="226" t="s">
        <v>118</v>
      </c>
    </row>
    <row r="396" s="11" customFormat="1">
      <c r="B396" s="215"/>
      <c r="C396" s="216"/>
      <c r="D396" s="217" t="s">
        <v>128</v>
      </c>
      <c r="E396" s="218" t="s">
        <v>19</v>
      </c>
      <c r="F396" s="219" t="s">
        <v>507</v>
      </c>
      <c r="G396" s="216"/>
      <c r="H396" s="220">
        <v>247.643</v>
      </c>
      <c r="I396" s="221"/>
      <c r="J396" s="216"/>
      <c r="K396" s="216"/>
      <c r="L396" s="222"/>
      <c r="M396" s="223"/>
      <c r="N396" s="224"/>
      <c r="O396" s="224"/>
      <c r="P396" s="224"/>
      <c r="Q396" s="224"/>
      <c r="R396" s="224"/>
      <c r="S396" s="224"/>
      <c r="T396" s="225"/>
      <c r="AT396" s="226" t="s">
        <v>128</v>
      </c>
      <c r="AU396" s="226" t="s">
        <v>79</v>
      </c>
      <c r="AV396" s="11" t="s">
        <v>79</v>
      </c>
      <c r="AW396" s="11" t="s">
        <v>31</v>
      </c>
      <c r="AX396" s="11" t="s">
        <v>69</v>
      </c>
      <c r="AY396" s="226" t="s">
        <v>118</v>
      </c>
    </row>
    <row r="397" s="11" customFormat="1">
      <c r="B397" s="215"/>
      <c r="C397" s="216"/>
      <c r="D397" s="217" t="s">
        <v>128</v>
      </c>
      <c r="E397" s="218" t="s">
        <v>19</v>
      </c>
      <c r="F397" s="219" t="s">
        <v>508</v>
      </c>
      <c r="G397" s="216"/>
      <c r="H397" s="220">
        <v>63.359999999999999</v>
      </c>
      <c r="I397" s="221"/>
      <c r="J397" s="216"/>
      <c r="K397" s="216"/>
      <c r="L397" s="222"/>
      <c r="M397" s="223"/>
      <c r="N397" s="224"/>
      <c r="O397" s="224"/>
      <c r="P397" s="224"/>
      <c r="Q397" s="224"/>
      <c r="R397" s="224"/>
      <c r="S397" s="224"/>
      <c r="T397" s="225"/>
      <c r="AT397" s="226" t="s">
        <v>128</v>
      </c>
      <c r="AU397" s="226" t="s">
        <v>79</v>
      </c>
      <c r="AV397" s="11" t="s">
        <v>79</v>
      </c>
      <c r="AW397" s="11" t="s">
        <v>31</v>
      </c>
      <c r="AX397" s="11" t="s">
        <v>69</v>
      </c>
      <c r="AY397" s="226" t="s">
        <v>118</v>
      </c>
    </row>
    <row r="398" s="12" customFormat="1">
      <c r="B398" s="232"/>
      <c r="C398" s="233"/>
      <c r="D398" s="217" t="s">
        <v>128</v>
      </c>
      <c r="E398" s="234" t="s">
        <v>19</v>
      </c>
      <c r="F398" s="235" t="s">
        <v>213</v>
      </c>
      <c r="G398" s="233"/>
      <c r="H398" s="236">
        <v>1558.8310000000001</v>
      </c>
      <c r="I398" s="237"/>
      <c r="J398" s="233"/>
      <c r="K398" s="233"/>
      <c r="L398" s="238"/>
      <c r="M398" s="239"/>
      <c r="N398" s="240"/>
      <c r="O398" s="240"/>
      <c r="P398" s="240"/>
      <c r="Q398" s="240"/>
      <c r="R398" s="240"/>
      <c r="S398" s="240"/>
      <c r="T398" s="241"/>
      <c r="AT398" s="242" t="s">
        <v>128</v>
      </c>
      <c r="AU398" s="242" t="s">
        <v>79</v>
      </c>
      <c r="AV398" s="12" t="s">
        <v>140</v>
      </c>
      <c r="AW398" s="12" t="s">
        <v>31</v>
      </c>
      <c r="AX398" s="12" t="s">
        <v>77</v>
      </c>
      <c r="AY398" s="242" t="s">
        <v>118</v>
      </c>
    </row>
    <row r="399" s="10" customFormat="1" ht="22.8" customHeight="1">
      <c r="B399" s="187"/>
      <c r="C399" s="188"/>
      <c r="D399" s="189" t="s">
        <v>68</v>
      </c>
      <c r="E399" s="201" t="s">
        <v>547</v>
      </c>
      <c r="F399" s="201" t="s">
        <v>548</v>
      </c>
      <c r="G399" s="188"/>
      <c r="H399" s="188"/>
      <c r="I399" s="191"/>
      <c r="J399" s="202">
        <f>BK399</f>
        <v>0</v>
      </c>
      <c r="K399" s="188"/>
      <c r="L399" s="193"/>
      <c r="M399" s="194"/>
      <c r="N399" s="195"/>
      <c r="O399" s="195"/>
      <c r="P399" s="196">
        <f>SUM(P400:P401)</f>
        <v>0</v>
      </c>
      <c r="Q399" s="195"/>
      <c r="R399" s="196">
        <f>SUM(R400:R401)</f>
        <v>0</v>
      </c>
      <c r="S399" s="195"/>
      <c r="T399" s="197">
        <f>SUM(T400:T401)</f>
        <v>0</v>
      </c>
      <c r="AR399" s="198" t="s">
        <v>77</v>
      </c>
      <c r="AT399" s="199" t="s">
        <v>68</v>
      </c>
      <c r="AU399" s="199" t="s">
        <v>77</v>
      </c>
      <c r="AY399" s="198" t="s">
        <v>118</v>
      </c>
      <c r="BK399" s="200">
        <f>SUM(BK400:BK401)</f>
        <v>0</v>
      </c>
    </row>
    <row r="400" s="1" customFormat="1" ht="22.5" customHeight="1">
      <c r="B400" s="37"/>
      <c r="C400" s="203" t="s">
        <v>549</v>
      </c>
      <c r="D400" s="203" t="s">
        <v>121</v>
      </c>
      <c r="E400" s="204" t="s">
        <v>550</v>
      </c>
      <c r="F400" s="205" t="s">
        <v>551</v>
      </c>
      <c r="G400" s="206" t="s">
        <v>499</v>
      </c>
      <c r="H400" s="207">
        <v>204.86699999999999</v>
      </c>
      <c r="I400" s="208"/>
      <c r="J400" s="209">
        <f>ROUND(I400*H400,2)</f>
        <v>0</v>
      </c>
      <c r="K400" s="205" t="s">
        <v>125</v>
      </c>
      <c r="L400" s="42"/>
      <c r="M400" s="210" t="s">
        <v>19</v>
      </c>
      <c r="N400" s="211" t="s">
        <v>40</v>
      </c>
      <c r="O400" s="78"/>
      <c r="P400" s="212">
        <f>O400*H400</f>
        <v>0</v>
      </c>
      <c r="Q400" s="212">
        <v>0</v>
      </c>
      <c r="R400" s="212">
        <f>Q400*H400</f>
        <v>0</v>
      </c>
      <c r="S400" s="212">
        <v>0</v>
      </c>
      <c r="T400" s="213">
        <f>S400*H400</f>
        <v>0</v>
      </c>
      <c r="AR400" s="16" t="s">
        <v>140</v>
      </c>
      <c r="AT400" s="16" t="s">
        <v>121</v>
      </c>
      <c r="AU400" s="16" t="s">
        <v>79</v>
      </c>
      <c r="AY400" s="16" t="s">
        <v>118</v>
      </c>
      <c r="BE400" s="214">
        <f>IF(N400="základní",J400,0)</f>
        <v>0</v>
      </c>
      <c r="BF400" s="214">
        <f>IF(N400="snížená",J400,0)</f>
        <v>0</v>
      </c>
      <c r="BG400" s="214">
        <f>IF(N400="zákl. přenesená",J400,0)</f>
        <v>0</v>
      </c>
      <c r="BH400" s="214">
        <f>IF(N400="sníž. přenesená",J400,0)</f>
        <v>0</v>
      </c>
      <c r="BI400" s="214">
        <f>IF(N400="nulová",J400,0)</f>
        <v>0</v>
      </c>
      <c r="BJ400" s="16" t="s">
        <v>77</v>
      </c>
      <c r="BK400" s="214">
        <f>ROUND(I400*H400,2)</f>
        <v>0</v>
      </c>
      <c r="BL400" s="16" t="s">
        <v>140</v>
      </c>
      <c r="BM400" s="16" t="s">
        <v>552</v>
      </c>
    </row>
    <row r="401" s="1" customFormat="1">
      <c r="B401" s="37"/>
      <c r="C401" s="38"/>
      <c r="D401" s="217" t="s">
        <v>208</v>
      </c>
      <c r="E401" s="38"/>
      <c r="F401" s="227" t="s">
        <v>553</v>
      </c>
      <c r="G401" s="38"/>
      <c r="H401" s="38"/>
      <c r="I401" s="129"/>
      <c r="J401" s="38"/>
      <c r="K401" s="38"/>
      <c r="L401" s="42"/>
      <c r="M401" s="229"/>
      <c r="N401" s="230"/>
      <c r="O401" s="230"/>
      <c r="P401" s="230"/>
      <c r="Q401" s="230"/>
      <c r="R401" s="230"/>
      <c r="S401" s="230"/>
      <c r="T401" s="231"/>
      <c r="AT401" s="16" t="s">
        <v>208</v>
      </c>
      <c r="AU401" s="16" t="s">
        <v>79</v>
      </c>
    </row>
    <row r="402" s="1" customFormat="1" ht="6.96" customHeight="1">
      <c r="B402" s="56"/>
      <c r="C402" s="57"/>
      <c r="D402" s="57"/>
      <c r="E402" s="57"/>
      <c r="F402" s="57"/>
      <c r="G402" s="57"/>
      <c r="H402" s="57"/>
      <c r="I402" s="153"/>
      <c r="J402" s="57"/>
      <c r="K402" s="57"/>
      <c r="L402" s="42"/>
    </row>
  </sheetData>
  <sheetProtection sheet="1" autoFilter="0" formatColumns="0" formatRows="0" objects="1" scenarios="1" spinCount="100000" saltValue="u9+JmS0GMISJXkzRCtBA5Vyh40qicmWosB5Kbua19qKCKLVR99Oz1jvNl7Frn6CouLwXZT7sRPtrmKSIr2ZF3w==" hashValue="eXpPw1UkroO7GDeUEb04IDxtJzvexOz5IAcWArOBU/6jCnSeajWc5x46sPcJwivCz8XdpCoFmRHDOo03OfzqgA==" algorithmName="SHA-512" password="CC35"/>
  <autoFilter ref="C86:K401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00.83" customWidth="1"/>
    <col min="7" max="7" width="8.67" customWidth="1"/>
    <col min="8" max="8" width="11.17" customWidth="1"/>
    <col min="9" max="9" width="14.17" style="122" customWidth="1"/>
    <col min="10" max="10" width="23.5" customWidth="1"/>
    <col min="11" max="11" width="15.5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85</v>
      </c>
    </row>
    <row r="3" ht="6.96" customHeight="1">
      <c r="B3" s="123"/>
      <c r="C3" s="124"/>
      <c r="D3" s="124"/>
      <c r="E3" s="124"/>
      <c r="F3" s="124"/>
      <c r="G3" s="124"/>
      <c r="H3" s="124"/>
      <c r="I3" s="125"/>
      <c r="J3" s="124"/>
      <c r="K3" s="124"/>
      <c r="L3" s="19"/>
      <c r="AT3" s="16" t="s">
        <v>79</v>
      </c>
    </row>
    <row r="4" ht="24.96" customHeight="1">
      <c r="B4" s="19"/>
      <c r="D4" s="126" t="s">
        <v>89</v>
      </c>
      <c r="L4" s="19"/>
      <c r="M4" s="23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27" t="s">
        <v>16</v>
      </c>
      <c r="L6" s="19"/>
    </row>
    <row r="7" ht="16.5" customHeight="1">
      <c r="B7" s="19"/>
      <c r="E7" s="128" t="str">
        <f>'Rekapitulace stavby'!K6</f>
        <v>Poděbradská, Praha 9, č. akce 119</v>
      </c>
      <c r="F7" s="127"/>
      <c r="G7" s="127"/>
      <c r="H7" s="127"/>
      <c r="L7" s="19"/>
    </row>
    <row r="8" s="1" customFormat="1" ht="12" customHeight="1">
      <c r="B8" s="42"/>
      <c r="D8" s="127" t="s">
        <v>90</v>
      </c>
      <c r="I8" s="129"/>
      <c r="L8" s="42"/>
    </row>
    <row r="9" s="1" customFormat="1" ht="36.96" customHeight="1">
      <c r="B9" s="42"/>
      <c r="E9" s="130" t="s">
        <v>554</v>
      </c>
      <c r="F9" s="1"/>
      <c r="G9" s="1"/>
      <c r="H9" s="1"/>
      <c r="I9" s="129"/>
      <c r="L9" s="42"/>
    </row>
    <row r="10" s="1" customFormat="1">
      <c r="B10" s="42"/>
      <c r="I10" s="129"/>
      <c r="L10" s="42"/>
    </row>
    <row r="11" s="1" customFormat="1" ht="12" customHeight="1">
      <c r="B11" s="42"/>
      <c r="D11" s="127" t="s">
        <v>18</v>
      </c>
      <c r="F11" s="16" t="s">
        <v>19</v>
      </c>
      <c r="I11" s="131" t="s">
        <v>20</v>
      </c>
      <c r="J11" s="16" t="s">
        <v>19</v>
      </c>
      <c r="L11" s="42"/>
    </row>
    <row r="12" s="1" customFormat="1" ht="12" customHeight="1">
      <c r="B12" s="42"/>
      <c r="D12" s="127" t="s">
        <v>21</v>
      </c>
      <c r="F12" s="16" t="s">
        <v>22</v>
      </c>
      <c r="I12" s="131" t="s">
        <v>23</v>
      </c>
      <c r="J12" s="132" t="str">
        <f>'Rekapitulace stavby'!AN8</f>
        <v>11. 4. 2019</v>
      </c>
      <c r="L12" s="42"/>
    </row>
    <row r="13" s="1" customFormat="1" ht="10.8" customHeight="1">
      <c r="B13" s="42"/>
      <c r="I13" s="129"/>
      <c r="L13" s="42"/>
    </row>
    <row r="14" s="1" customFormat="1" ht="12" customHeight="1">
      <c r="B14" s="42"/>
      <c r="D14" s="127" t="s">
        <v>25</v>
      </c>
      <c r="I14" s="131" t="s">
        <v>26</v>
      </c>
      <c r="J14" s="16" t="s">
        <v>19</v>
      </c>
      <c r="L14" s="42"/>
    </row>
    <row r="15" s="1" customFormat="1" ht="18" customHeight="1">
      <c r="B15" s="42"/>
      <c r="E15" s="16" t="s">
        <v>22</v>
      </c>
      <c r="I15" s="131" t="s">
        <v>27</v>
      </c>
      <c r="J15" s="16" t="s">
        <v>19</v>
      </c>
      <c r="L15" s="42"/>
    </row>
    <row r="16" s="1" customFormat="1" ht="6.96" customHeight="1">
      <c r="B16" s="42"/>
      <c r="I16" s="129"/>
      <c r="L16" s="42"/>
    </row>
    <row r="17" s="1" customFormat="1" ht="12" customHeight="1">
      <c r="B17" s="42"/>
      <c r="D17" s="127" t="s">
        <v>28</v>
      </c>
      <c r="I17" s="131" t="s">
        <v>26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6"/>
      <c r="G18" s="16"/>
      <c r="H18" s="16"/>
      <c r="I18" s="131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29"/>
      <c r="L19" s="42"/>
    </row>
    <row r="20" s="1" customFormat="1" ht="12" customHeight="1">
      <c r="B20" s="42"/>
      <c r="D20" s="127" t="s">
        <v>30</v>
      </c>
      <c r="I20" s="131" t="s">
        <v>26</v>
      </c>
      <c r="J20" s="16" t="s">
        <v>19</v>
      </c>
      <c r="L20" s="42"/>
    </row>
    <row r="21" s="1" customFormat="1" ht="18" customHeight="1">
      <c r="B21" s="42"/>
      <c r="E21" s="16" t="s">
        <v>22</v>
      </c>
      <c r="I21" s="131" t="s">
        <v>27</v>
      </c>
      <c r="J21" s="16" t="s">
        <v>19</v>
      </c>
      <c r="L21" s="42"/>
    </row>
    <row r="22" s="1" customFormat="1" ht="6.96" customHeight="1">
      <c r="B22" s="42"/>
      <c r="I22" s="129"/>
      <c r="L22" s="42"/>
    </row>
    <row r="23" s="1" customFormat="1" ht="12" customHeight="1">
      <c r="B23" s="42"/>
      <c r="D23" s="127" t="s">
        <v>32</v>
      </c>
      <c r="I23" s="131" t="s">
        <v>26</v>
      </c>
      <c r="J23" s="16" t="s">
        <v>19</v>
      </c>
      <c r="L23" s="42"/>
    </row>
    <row r="24" s="1" customFormat="1" ht="18" customHeight="1">
      <c r="B24" s="42"/>
      <c r="E24" s="16" t="s">
        <v>22</v>
      </c>
      <c r="I24" s="131" t="s">
        <v>27</v>
      </c>
      <c r="J24" s="16" t="s">
        <v>19</v>
      </c>
      <c r="L24" s="42"/>
    </row>
    <row r="25" s="1" customFormat="1" ht="6.96" customHeight="1">
      <c r="B25" s="42"/>
      <c r="I25" s="129"/>
      <c r="L25" s="42"/>
    </row>
    <row r="26" s="1" customFormat="1" ht="12" customHeight="1">
      <c r="B26" s="42"/>
      <c r="D26" s="127" t="s">
        <v>33</v>
      </c>
      <c r="I26" s="129"/>
      <c r="L26" s="42"/>
    </row>
    <row r="27" s="6" customFormat="1" ht="16.5" customHeight="1">
      <c r="B27" s="133"/>
      <c r="E27" s="134" t="s">
        <v>19</v>
      </c>
      <c r="F27" s="134"/>
      <c r="G27" s="134"/>
      <c r="H27" s="134"/>
      <c r="I27" s="135"/>
      <c r="L27" s="133"/>
    </row>
    <row r="28" s="1" customFormat="1" ht="6.96" customHeight="1">
      <c r="B28" s="42"/>
      <c r="I28" s="129"/>
      <c r="L28" s="42"/>
    </row>
    <row r="29" s="1" customFormat="1" ht="6.96" customHeight="1">
      <c r="B29" s="42"/>
      <c r="D29" s="70"/>
      <c r="E29" s="70"/>
      <c r="F29" s="70"/>
      <c r="G29" s="70"/>
      <c r="H29" s="70"/>
      <c r="I29" s="136"/>
      <c r="J29" s="70"/>
      <c r="K29" s="70"/>
      <c r="L29" s="42"/>
    </row>
    <row r="30" s="1" customFormat="1" ht="25.44" customHeight="1">
      <c r="B30" s="42"/>
      <c r="D30" s="137" t="s">
        <v>35</v>
      </c>
      <c r="I30" s="129"/>
      <c r="J30" s="138">
        <f>ROUND(J86, 2)</f>
        <v>0</v>
      </c>
      <c r="L30" s="42"/>
    </row>
    <row r="31" s="1" customFormat="1" ht="6.96" customHeight="1">
      <c r="B31" s="42"/>
      <c r="D31" s="70"/>
      <c r="E31" s="70"/>
      <c r="F31" s="70"/>
      <c r="G31" s="70"/>
      <c r="H31" s="70"/>
      <c r="I31" s="136"/>
      <c r="J31" s="70"/>
      <c r="K31" s="70"/>
      <c r="L31" s="42"/>
    </row>
    <row r="32" s="1" customFormat="1" ht="14.4" customHeight="1">
      <c r="B32" s="42"/>
      <c r="F32" s="139" t="s">
        <v>37</v>
      </c>
      <c r="I32" s="140" t="s">
        <v>36</v>
      </c>
      <c r="J32" s="139" t="s">
        <v>38</v>
      </c>
      <c r="L32" s="42"/>
    </row>
    <row r="33" s="1" customFormat="1" ht="14.4" customHeight="1">
      <c r="B33" s="42"/>
      <c r="D33" s="127" t="s">
        <v>39</v>
      </c>
      <c r="E33" s="127" t="s">
        <v>40</v>
      </c>
      <c r="F33" s="141">
        <f>ROUND((SUM(BE86:BE607)),  2)</f>
        <v>0</v>
      </c>
      <c r="I33" s="142">
        <v>0.20999999999999999</v>
      </c>
      <c r="J33" s="141">
        <f>ROUND(((SUM(BE86:BE607))*I33),  2)</f>
        <v>0</v>
      </c>
      <c r="L33" s="42"/>
    </row>
    <row r="34" s="1" customFormat="1" ht="14.4" customHeight="1">
      <c r="B34" s="42"/>
      <c r="E34" s="127" t="s">
        <v>41</v>
      </c>
      <c r="F34" s="141">
        <f>ROUND((SUM(BF86:BF607)),  2)</f>
        <v>0</v>
      </c>
      <c r="I34" s="142">
        <v>0.14999999999999999</v>
      </c>
      <c r="J34" s="141">
        <f>ROUND(((SUM(BF86:BF607))*I34),  2)</f>
        <v>0</v>
      </c>
      <c r="L34" s="42"/>
    </row>
    <row r="35" hidden="1" s="1" customFormat="1" ht="14.4" customHeight="1">
      <c r="B35" s="42"/>
      <c r="E35" s="127" t="s">
        <v>42</v>
      </c>
      <c r="F35" s="141">
        <f>ROUND((SUM(BG86:BG607)),  2)</f>
        <v>0</v>
      </c>
      <c r="I35" s="142">
        <v>0.20999999999999999</v>
      </c>
      <c r="J35" s="141">
        <f>0</f>
        <v>0</v>
      </c>
      <c r="L35" s="42"/>
    </row>
    <row r="36" hidden="1" s="1" customFormat="1" ht="14.4" customHeight="1">
      <c r="B36" s="42"/>
      <c r="E36" s="127" t="s">
        <v>43</v>
      </c>
      <c r="F36" s="141">
        <f>ROUND((SUM(BH86:BH607)),  2)</f>
        <v>0</v>
      </c>
      <c r="I36" s="142">
        <v>0.14999999999999999</v>
      </c>
      <c r="J36" s="141">
        <f>0</f>
        <v>0</v>
      </c>
      <c r="L36" s="42"/>
    </row>
    <row r="37" hidden="1" s="1" customFormat="1" ht="14.4" customHeight="1">
      <c r="B37" s="42"/>
      <c r="E37" s="127" t="s">
        <v>44</v>
      </c>
      <c r="F37" s="141">
        <f>ROUND((SUM(BI86:BI607)),  2)</f>
        <v>0</v>
      </c>
      <c r="I37" s="142">
        <v>0</v>
      </c>
      <c r="J37" s="141">
        <f>0</f>
        <v>0</v>
      </c>
      <c r="L37" s="42"/>
    </row>
    <row r="38" s="1" customFormat="1" ht="6.96" customHeight="1">
      <c r="B38" s="42"/>
      <c r="I38" s="129"/>
      <c r="L38" s="42"/>
    </row>
    <row r="39" s="1" customFormat="1" ht="25.44" customHeight="1">
      <c r="B39" s="42"/>
      <c r="C39" s="143"/>
      <c r="D39" s="144" t="s">
        <v>45</v>
      </c>
      <c r="E39" s="145"/>
      <c r="F39" s="145"/>
      <c r="G39" s="146" t="s">
        <v>46</v>
      </c>
      <c r="H39" s="147" t="s">
        <v>47</v>
      </c>
      <c r="I39" s="148"/>
      <c r="J39" s="149">
        <f>SUM(J30:J37)</f>
        <v>0</v>
      </c>
      <c r="K39" s="150"/>
      <c r="L39" s="42"/>
    </row>
    <row r="40" s="1" customFormat="1" ht="14.4" customHeight="1">
      <c r="B40" s="151"/>
      <c r="C40" s="152"/>
      <c r="D40" s="152"/>
      <c r="E40" s="152"/>
      <c r="F40" s="152"/>
      <c r="G40" s="152"/>
      <c r="H40" s="152"/>
      <c r="I40" s="153"/>
      <c r="J40" s="152"/>
      <c r="K40" s="152"/>
      <c r="L40" s="42"/>
    </row>
    <row r="44" s="1" customFormat="1" ht="6.96" customHeight="1">
      <c r="B44" s="154"/>
      <c r="C44" s="155"/>
      <c r="D44" s="155"/>
      <c r="E44" s="155"/>
      <c r="F44" s="155"/>
      <c r="G44" s="155"/>
      <c r="H44" s="155"/>
      <c r="I44" s="156"/>
      <c r="J44" s="155"/>
      <c r="K44" s="155"/>
      <c r="L44" s="42"/>
    </row>
    <row r="45" s="1" customFormat="1" ht="24.96" customHeight="1">
      <c r="B45" s="37"/>
      <c r="C45" s="22" t="s">
        <v>92</v>
      </c>
      <c r="D45" s="38"/>
      <c r="E45" s="38"/>
      <c r="F45" s="38"/>
      <c r="G45" s="38"/>
      <c r="H45" s="38"/>
      <c r="I45" s="129"/>
      <c r="J45" s="38"/>
      <c r="K45" s="38"/>
      <c r="L45" s="42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129"/>
      <c r="J46" s="38"/>
      <c r="K46" s="38"/>
      <c r="L46" s="42"/>
    </row>
    <row r="47" s="1" customFormat="1" ht="12" customHeight="1">
      <c r="B47" s="37"/>
      <c r="C47" s="31" t="s">
        <v>16</v>
      </c>
      <c r="D47" s="38"/>
      <c r="E47" s="38"/>
      <c r="F47" s="38"/>
      <c r="G47" s="38"/>
      <c r="H47" s="38"/>
      <c r="I47" s="129"/>
      <c r="J47" s="38"/>
      <c r="K47" s="38"/>
      <c r="L47" s="42"/>
    </row>
    <row r="48" s="1" customFormat="1" ht="16.5" customHeight="1">
      <c r="B48" s="37"/>
      <c r="C48" s="38"/>
      <c r="D48" s="38"/>
      <c r="E48" s="157" t="str">
        <f>E7</f>
        <v>Poděbradská, Praha 9, č. akce 119</v>
      </c>
      <c r="F48" s="31"/>
      <c r="G48" s="31"/>
      <c r="H48" s="31"/>
      <c r="I48" s="129"/>
      <c r="J48" s="38"/>
      <c r="K48" s="38"/>
      <c r="L48" s="42"/>
    </row>
    <row r="49" s="1" customFormat="1" ht="12" customHeight="1">
      <c r="B49" s="37"/>
      <c r="C49" s="31" t="s">
        <v>90</v>
      </c>
      <c r="D49" s="38"/>
      <c r="E49" s="38"/>
      <c r="F49" s="38"/>
      <c r="G49" s="38"/>
      <c r="H49" s="38"/>
      <c r="I49" s="129"/>
      <c r="J49" s="38"/>
      <c r="K49" s="38"/>
      <c r="L49" s="42"/>
    </row>
    <row r="50" s="1" customFormat="1" ht="16.5" customHeight="1">
      <c r="B50" s="37"/>
      <c r="C50" s="38"/>
      <c r="D50" s="38"/>
      <c r="E50" s="63" t="str">
        <f>E9</f>
        <v>02 - Odvodnění</v>
      </c>
      <c r="F50" s="38"/>
      <c r="G50" s="38"/>
      <c r="H50" s="38"/>
      <c r="I50" s="129"/>
      <c r="J50" s="38"/>
      <c r="K50" s="38"/>
      <c r="L50" s="42"/>
    </row>
    <row r="51" s="1" customFormat="1" ht="6.96" customHeight="1">
      <c r="B51" s="37"/>
      <c r="C51" s="38"/>
      <c r="D51" s="38"/>
      <c r="E51" s="38"/>
      <c r="F51" s="38"/>
      <c r="G51" s="38"/>
      <c r="H51" s="38"/>
      <c r="I51" s="129"/>
      <c r="J51" s="38"/>
      <c r="K51" s="38"/>
      <c r="L51" s="42"/>
    </row>
    <row r="52" s="1" customFormat="1" ht="12" customHeight="1">
      <c r="B52" s="37"/>
      <c r="C52" s="31" t="s">
        <v>21</v>
      </c>
      <c r="D52" s="38"/>
      <c r="E52" s="38"/>
      <c r="F52" s="26" t="str">
        <f>F12</f>
        <v xml:space="preserve"> </v>
      </c>
      <c r="G52" s="38"/>
      <c r="H52" s="38"/>
      <c r="I52" s="131" t="s">
        <v>23</v>
      </c>
      <c r="J52" s="66" t="str">
        <f>IF(J12="","",J12)</f>
        <v>11. 4. 2019</v>
      </c>
      <c r="K52" s="38"/>
      <c r="L52" s="42"/>
    </row>
    <row r="53" s="1" customFormat="1" ht="6.96" customHeight="1">
      <c r="B53" s="37"/>
      <c r="C53" s="38"/>
      <c r="D53" s="38"/>
      <c r="E53" s="38"/>
      <c r="F53" s="38"/>
      <c r="G53" s="38"/>
      <c r="H53" s="38"/>
      <c r="I53" s="129"/>
      <c r="J53" s="38"/>
      <c r="K53" s="38"/>
      <c r="L53" s="42"/>
    </row>
    <row r="54" s="1" customFormat="1" ht="13.65" customHeight="1">
      <c r="B54" s="37"/>
      <c r="C54" s="31" t="s">
        <v>25</v>
      </c>
      <c r="D54" s="38"/>
      <c r="E54" s="38"/>
      <c r="F54" s="26" t="str">
        <f>E15</f>
        <v xml:space="preserve"> </v>
      </c>
      <c r="G54" s="38"/>
      <c r="H54" s="38"/>
      <c r="I54" s="131" t="s">
        <v>30</v>
      </c>
      <c r="J54" s="35" t="str">
        <f>E21</f>
        <v xml:space="preserve"> </v>
      </c>
      <c r="K54" s="38"/>
      <c r="L54" s="42"/>
    </row>
    <row r="55" s="1" customFormat="1" ht="13.65" customHeight="1">
      <c r="B55" s="37"/>
      <c r="C55" s="31" t="s">
        <v>28</v>
      </c>
      <c r="D55" s="38"/>
      <c r="E55" s="38"/>
      <c r="F55" s="26" t="str">
        <f>IF(E18="","",E18)</f>
        <v>Vyplň údaj</v>
      </c>
      <c r="G55" s="38"/>
      <c r="H55" s="38"/>
      <c r="I55" s="131" t="s">
        <v>32</v>
      </c>
      <c r="J55" s="35" t="str">
        <f>E24</f>
        <v xml:space="preserve"> </v>
      </c>
      <c r="K55" s="38"/>
      <c r="L55" s="42"/>
    </row>
    <row r="56" s="1" customFormat="1" ht="10.32" customHeight="1">
      <c r="B56" s="37"/>
      <c r="C56" s="38"/>
      <c r="D56" s="38"/>
      <c r="E56" s="38"/>
      <c r="F56" s="38"/>
      <c r="G56" s="38"/>
      <c r="H56" s="38"/>
      <c r="I56" s="129"/>
      <c r="J56" s="38"/>
      <c r="K56" s="38"/>
      <c r="L56" s="42"/>
    </row>
    <row r="57" s="1" customFormat="1" ht="29.28" customHeight="1">
      <c r="B57" s="37"/>
      <c r="C57" s="158" t="s">
        <v>93</v>
      </c>
      <c r="D57" s="159"/>
      <c r="E57" s="159"/>
      <c r="F57" s="159"/>
      <c r="G57" s="159"/>
      <c r="H57" s="159"/>
      <c r="I57" s="160"/>
      <c r="J57" s="161" t="s">
        <v>94</v>
      </c>
      <c r="K57" s="159"/>
      <c r="L57" s="42"/>
    </row>
    <row r="58" s="1" customFormat="1" ht="10.32" customHeight="1">
      <c r="B58" s="37"/>
      <c r="C58" s="38"/>
      <c r="D58" s="38"/>
      <c r="E58" s="38"/>
      <c r="F58" s="38"/>
      <c r="G58" s="38"/>
      <c r="H58" s="38"/>
      <c r="I58" s="129"/>
      <c r="J58" s="38"/>
      <c r="K58" s="38"/>
      <c r="L58" s="42"/>
    </row>
    <row r="59" s="1" customFormat="1" ht="22.8" customHeight="1">
      <c r="B59" s="37"/>
      <c r="C59" s="162" t="s">
        <v>67</v>
      </c>
      <c r="D59" s="38"/>
      <c r="E59" s="38"/>
      <c r="F59" s="38"/>
      <c r="G59" s="38"/>
      <c r="H59" s="38"/>
      <c r="I59" s="129"/>
      <c r="J59" s="96">
        <f>J86</f>
        <v>0</v>
      </c>
      <c r="K59" s="38"/>
      <c r="L59" s="42"/>
      <c r="AU59" s="16" t="s">
        <v>95</v>
      </c>
    </row>
    <row r="60" s="7" customFormat="1" ht="24.96" customHeight="1">
      <c r="B60" s="163"/>
      <c r="C60" s="164"/>
      <c r="D60" s="165" t="s">
        <v>193</v>
      </c>
      <c r="E60" s="166"/>
      <c r="F60" s="166"/>
      <c r="G60" s="166"/>
      <c r="H60" s="166"/>
      <c r="I60" s="167"/>
      <c r="J60" s="168">
        <f>J87</f>
        <v>0</v>
      </c>
      <c r="K60" s="164"/>
      <c r="L60" s="169"/>
    </row>
    <row r="61" s="8" customFormat="1" ht="19.92" customHeight="1">
      <c r="B61" s="170"/>
      <c r="C61" s="171"/>
      <c r="D61" s="172" t="s">
        <v>194</v>
      </c>
      <c r="E61" s="173"/>
      <c r="F61" s="173"/>
      <c r="G61" s="173"/>
      <c r="H61" s="173"/>
      <c r="I61" s="174"/>
      <c r="J61" s="175">
        <f>J88</f>
        <v>0</v>
      </c>
      <c r="K61" s="171"/>
      <c r="L61" s="176"/>
    </row>
    <row r="62" s="8" customFormat="1" ht="19.92" customHeight="1">
      <c r="B62" s="170"/>
      <c r="C62" s="171"/>
      <c r="D62" s="172" t="s">
        <v>555</v>
      </c>
      <c r="E62" s="173"/>
      <c r="F62" s="173"/>
      <c r="G62" s="173"/>
      <c r="H62" s="173"/>
      <c r="I62" s="174"/>
      <c r="J62" s="175">
        <f>J219</f>
        <v>0</v>
      </c>
      <c r="K62" s="171"/>
      <c r="L62" s="176"/>
    </row>
    <row r="63" s="8" customFormat="1" ht="19.92" customHeight="1">
      <c r="B63" s="170"/>
      <c r="C63" s="171"/>
      <c r="D63" s="172" t="s">
        <v>196</v>
      </c>
      <c r="E63" s="173"/>
      <c r="F63" s="173"/>
      <c r="G63" s="173"/>
      <c r="H63" s="173"/>
      <c r="I63" s="174"/>
      <c r="J63" s="175">
        <f>J233</f>
        <v>0</v>
      </c>
      <c r="K63" s="171"/>
      <c r="L63" s="176"/>
    </row>
    <row r="64" s="8" customFormat="1" ht="19.92" customHeight="1">
      <c r="B64" s="170"/>
      <c r="C64" s="171"/>
      <c r="D64" s="172" t="s">
        <v>197</v>
      </c>
      <c r="E64" s="173"/>
      <c r="F64" s="173"/>
      <c r="G64" s="173"/>
      <c r="H64" s="173"/>
      <c r="I64" s="174"/>
      <c r="J64" s="175">
        <f>J258</f>
        <v>0</v>
      </c>
      <c r="K64" s="171"/>
      <c r="L64" s="176"/>
    </row>
    <row r="65" s="8" customFormat="1" ht="19.92" customHeight="1">
      <c r="B65" s="170"/>
      <c r="C65" s="171"/>
      <c r="D65" s="172" t="s">
        <v>199</v>
      </c>
      <c r="E65" s="173"/>
      <c r="F65" s="173"/>
      <c r="G65" s="173"/>
      <c r="H65" s="173"/>
      <c r="I65" s="174"/>
      <c r="J65" s="175">
        <f>J488</f>
        <v>0</v>
      </c>
      <c r="K65" s="171"/>
      <c r="L65" s="176"/>
    </row>
    <row r="66" s="8" customFormat="1" ht="19.92" customHeight="1">
      <c r="B66" s="170"/>
      <c r="C66" s="171"/>
      <c r="D66" s="172" t="s">
        <v>200</v>
      </c>
      <c r="E66" s="173"/>
      <c r="F66" s="173"/>
      <c r="G66" s="173"/>
      <c r="H66" s="173"/>
      <c r="I66" s="174"/>
      <c r="J66" s="175">
        <f>J605</f>
        <v>0</v>
      </c>
      <c r="K66" s="171"/>
      <c r="L66" s="176"/>
    </row>
    <row r="67" s="1" customFormat="1" ht="21.84" customHeight="1">
      <c r="B67" s="37"/>
      <c r="C67" s="38"/>
      <c r="D67" s="38"/>
      <c r="E67" s="38"/>
      <c r="F67" s="38"/>
      <c r="G67" s="38"/>
      <c r="H67" s="38"/>
      <c r="I67" s="129"/>
      <c r="J67" s="38"/>
      <c r="K67" s="38"/>
      <c r="L67" s="42"/>
    </row>
    <row r="68" s="1" customFormat="1" ht="6.96" customHeight="1">
      <c r="B68" s="56"/>
      <c r="C68" s="57"/>
      <c r="D68" s="57"/>
      <c r="E68" s="57"/>
      <c r="F68" s="57"/>
      <c r="G68" s="57"/>
      <c r="H68" s="57"/>
      <c r="I68" s="153"/>
      <c r="J68" s="57"/>
      <c r="K68" s="57"/>
      <c r="L68" s="42"/>
    </row>
    <row r="72" s="1" customFormat="1" ht="6.96" customHeight="1">
      <c r="B72" s="58"/>
      <c r="C72" s="59"/>
      <c r="D72" s="59"/>
      <c r="E72" s="59"/>
      <c r="F72" s="59"/>
      <c r="G72" s="59"/>
      <c r="H72" s="59"/>
      <c r="I72" s="156"/>
      <c r="J72" s="59"/>
      <c r="K72" s="59"/>
      <c r="L72" s="42"/>
    </row>
    <row r="73" s="1" customFormat="1" ht="24.96" customHeight="1">
      <c r="B73" s="37"/>
      <c r="C73" s="22" t="s">
        <v>103</v>
      </c>
      <c r="D73" s="38"/>
      <c r="E73" s="38"/>
      <c r="F73" s="38"/>
      <c r="G73" s="38"/>
      <c r="H73" s="38"/>
      <c r="I73" s="129"/>
      <c r="J73" s="38"/>
      <c r="K73" s="38"/>
      <c r="L73" s="42"/>
    </row>
    <row r="74" s="1" customFormat="1" ht="6.96" customHeight="1">
      <c r="B74" s="37"/>
      <c r="C74" s="38"/>
      <c r="D74" s="38"/>
      <c r="E74" s="38"/>
      <c r="F74" s="38"/>
      <c r="G74" s="38"/>
      <c r="H74" s="38"/>
      <c r="I74" s="129"/>
      <c r="J74" s="38"/>
      <c r="K74" s="38"/>
      <c r="L74" s="42"/>
    </row>
    <row r="75" s="1" customFormat="1" ht="12" customHeight="1">
      <c r="B75" s="37"/>
      <c r="C75" s="31" t="s">
        <v>16</v>
      </c>
      <c r="D75" s="38"/>
      <c r="E75" s="38"/>
      <c r="F75" s="38"/>
      <c r="G75" s="38"/>
      <c r="H75" s="38"/>
      <c r="I75" s="129"/>
      <c r="J75" s="38"/>
      <c r="K75" s="38"/>
      <c r="L75" s="42"/>
    </row>
    <row r="76" s="1" customFormat="1" ht="16.5" customHeight="1">
      <c r="B76" s="37"/>
      <c r="C76" s="38"/>
      <c r="D76" s="38"/>
      <c r="E76" s="157" t="str">
        <f>E7</f>
        <v>Poděbradská, Praha 9, č. akce 119</v>
      </c>
      <c r="F76" s="31"/>
      <c r="G76" s="31"/>
      <c r="H76" s="31"/>
      <c r="I76" s="129"/>
      <c r="J76" s="38"/>
      <c r="K76" s="38"/>
      <c r="L76" s="42"/>
    </row>
    <row r="77" s="1" customFormat="1" ht="12" customHeight="1">
      <c r="B77" s="37"/>
      <c r="C77" s="31" t="s">
        <v>90</v>
      </c>
      <c r="D77" s="38"/>
      <c r="E77" s="38"/>
      <c r="F77" s="38"/>
      <c r="G77" s="38"/>
      <c r="H77" s="38"/>
      <c r="I77" s="129"/>
      <c r="J77" s="38"/>
      <c r="K77" s="38"/>
      <c r="L77" s="42"/>
    </row>
    <row r="78" s="1" customFormat="1" ht="16.5" customHeight="1">
      <c r="B78" s="37"/>
      <c r="C78" s="38"/>
      <c r="D78" s="38"/>
      <c r="E78" s="63" t="str">
        <f>E9</f>
        <v>02 - Odvodnění</v>
      </c>
      <c r="F78" s="38"/>
      <c r="G78" s="38"/>
      <c r="H78" s="38"/>
      <c r="I78" s="129"/>
      <c r="J78" s="38"/>
      <c r="K78" s="38"/>
      <c r="L78" s="42"/>
    </row>
    <row r="79" s="1" customFormat="1" ht="6.96" customHeight="1">
      <c r="B79" s="37"/>
      <c r="C79" s="38"/>
      <c r="D79" s="38"/>
      <c r="E79" s="38"/>
      <c r="F79" s="38"/>
      <c r="G79" s="38"/>
      <c r="H79" s="38"/>
      <c r="I79" s="129"/>
      <c r="J79" s="38"/>
      <c r="K79" s="38"/>
      <c r="L79" s="42"/>
    </row>
    <row r="80" s="1" customFormat="1" ht="12" customHeight="1">
      <c r="B80" s="37"/>
      <c r="C80" s="31" t="s">
        <v>21</v>
      </c>
      <c r="D80" s="38"/>
      <c r="E80" s="38"/>
      <c r="F80" s="26" t="str">
        <f>F12</f>
        <v xml:space="preserve"> </v>
      </c>
      <c r="G80" s="38"/>
      <c r="H80" s="38"/>
      <c r="I80" s="131" t="s">
        <v>23</v>
      </c>
      <c r="J80" s="66" t="str">
        <f>IF(J12="","",J12)</f>
        <v>11. 4. 2019</v>
      </c>
      <c r="K80" s="38"/>
      <c r="L80" s="42"/>
    </row>
    <row r="81" s="1" customFormat="1" ht="6.96" customHeight="1">
      <c r="B81" s="37"/>
      <c r="C81" s="38"/>
      <c r="D81" s="38"/>
      <c r="E81" s="38"/>
      <c r="F81" s="38"/>
      <c r="G81" s="38"/>
      <c r="H81" s="38"/>
      <c r="I81" s="129"/>
      <c r="J81" s="38"/>
      <c r="K81" s="38"/>
      <c r="L81" s="42"/>
    </row>
    <row r="82" s="1" customFormat="1" ht="13.65" customHeight="1">
      <c r="B82" s="37"/>
      <c r="C82" s="31" t="s">
        <v>25</v>
      </c>
      <c r="D82" s="38"/>
      <c r="E82" s="38"/>
      <c r="F82" s="26" t="str">
        <f>E15</f>
        <v xml:space="preserve"> </v>
      </c>
      <c r="G82" s="38"/>
      <c r="H82" s="38"/>
      <c r="I82" s="131" t="s">
        <v>30</v>
      </c>
      <c r="J82" s="35" t="str">
        <f>E21</f>
        <v xml:space="preserve"> </v>
      </c>
      <c r="K82" s="38"/>
      <c r="L82" s="42"/>
    </row>
    <row r="83" s="1" customFormat="1" ht="13.65" customHeight="1">
      <c r="B83" s="37"/>
      <c r="C83" s="31" t="s">
        <v>28</v>
      </c>
      <c r="D83" s="38"/>
      <c r="E83" s="38"/>
      <c r="F83" s="26" t="str">
        <f>IF(E18="","",E18)</f>
        <v>Vyplň údaj</v>
      </c>
      <c r="G83" s="38"/>
      <c r="H83" s="38"/>
      <c r="I83" s="131" t="s">
        <v>32</v>
      </c>
      <c r="J83" s="35" t="str">
        <f>E24</f>
        <v xml:space="preserve"> </v>
      </c>
      <c r="K83" s="38"/>
      <c r="L83" s="42"/>
    </row>
    <row r="84" s="1" customFormat="1" ht="10.32" customHeight="1">
      <c r="B84" s="37"/>
      <c r="C84" s="38"/>
      <c r="D84" s="38"/>
      <c r="E84" s="38"/>
      <c r="F84" s="38"/>
      <c r="G84" s="38"/>
      <c r="H84" s="38"/>
      <c r="I84" s="129"/>
      <c r="J84" s="38"/>
      <c r="K84" s="38"/>
      <c r="L84" s="42"/>
    </row>
    <row r="85" s="9" customFormat="1" ht="29.28" customHeight="1">
      <c r="B85" s="177"/>
      <c r="C85" s="178" t="s">
        <v>104</v>
      </c>
      <c r="D85" s="179" t="s">
        <v>54</v>
      </c>
      <c r="E85" s="179" t="s">
        <v>50</v>
      </c>
      <c r="F85" s="179" t="s">
        <v>51</v>
      </c>
      <c r="G85" s="179" t="s">
        <v>105</v>
      </c>
      <c r="H85" s="179" t="s">
        <v>106</v>
      </c>
      <c r="I85" s="180" t="s">
        <v>107</v>
      </c>
      <c r="J85" s="179" t="s">
        <v>94</v>
      </c>
      <c r="K85" s="181" t="s">
        <v>108</v>
      </c>
      <c r="L85" s="182"/>
      <c r="M85" s="86" t="s">
        <v>19</v>
      </c>
      <c r="N85" s="87" t="s">
        <v>39</v>
      </c>
      <c r="O85" s="87" t="s">
        <v>109</v>
      </c>
      <c r="P85" s="87" t="s">
        <v>110</v>
      </c>
      <c r="Q85" s="87" t="s">
        <v>111</v>
      </c>
      <c r="R85" s="87" t="s">
        <v>112</v>
      </c>
      <c r="S85" s="87" t="s">
        <v>113</v>
      </c>
      <c r="T85" s="88" t="s">
        <v>114</v>
      </c>
    </row>
    <row r="86" s="1" customFormat="1" ht="22.8" customHeight="1">
      <c r="B86" s="37"/>
      <c r="C86" s="93" t="s">
        <v>115</v>
      </c>
      <c r="D86" s="38"/>
      <c r="E86" s="38"/>
      <c r="F86" s="38"/>
      <c r="G86" s="38"/>
      <c r="H86" s="38"/>
      <c r="I86" s="129"/>
      <c r="J86" s="183">
        <f>BK86</f>
        <v>0</v>
      </c>
      <c r="K86" s="38"/>
      <c r="L86" s="42"/>
      <c r="M86" s="89"/>
      <c r="N86" s="90"/>
      <c r="O86" s="90"/>
      <c r="P86" s="184">
        <f>P87</f>
        <v>0</v>
      </c>
      <c r="Q86" s="90"/>
      <c r="R86" s="184">
        <f>R87</f>
        <v>238.89940200000001</v>
      </c>
      <c r="S86" s="90"/>
      <c r="T86" s="185">
        <f>T87</f>
        <v>35.416000000000004</v>
      </c>
      <c r="AT86" s="16" t="s">
        <v>68</v>
      </c>
      <c r="AU86" s="16" t="s">
        <v>95</v>
      </c>
      <c r="BK86" s="186">
        <f>BK87</f>
        <v>0</v>
      </c>
    </row>
    <row r="87" s="10" customFormat="1" ht="25.92" customHeight="1">
      <c r="B87" s="187"/>
      <c r="C87" s="188"/>
      <c r="D87" s="189" t="s">
        <v>68</v>
      </c>
      <c r="E87" s="190" t="s">
        <v>201</v>
      </c>
      <c r="F87" s="190" t="s">
        <v>202</v>
      </c>
      <c r="G87" s="188"/>
      <c r="H87" s="188"/>
      <c r="I87" s="191"/>
      <c r="J87" s="192">
        <f>BK87</f>
        <v>0</v>
      </c>
      <c r="K87" s="188"/>
      <c r="L87" s="193"/>
      <c r="M87" s="194"/>
      <c r="N87" s="195"/>
      <c r="O87" s="195"/>
      <c r="P87" s="196">
        <f>P88+P219+P233+P258+P488+P605</f>
        <v>0</v>
      </c>
      <c r="Q87" s="195"/>
      <c r="R87" s="196">
        <f>R88+R219+R233+R258+R488+R605</f>
        <v>238.89940200000001</v>
      </c>
      <c r="S87" s="195"/>
      <c r="T87" s="197">
        <f>T88+T219+T233+T258+T488+T605</f>
        <v>35.416000000000004</v>
      </c>
      <c r="AR87" s="198" t="s">
        <v>77</v>
      </c>
      <c r="AT87" s="199" t="s">
        <v>68</v>
      </c>
      <c r="AU87" s="199" t="s">
        <v>69</v>
      </c>
      <c r="AY87" s="198" t="s">
        <v>118</v>
      </c>
      <c r="BK87" s="200">
        <f>BK88+BK219+BK233+BK258+BK488+BK605</f>
        <v>0</v>
      </c>
    </row>
    <row r="88" s="10" customFormat="1" ht="22.8" customHeight="1">
      <c r="B88" s="187"/>
      <c r="C88" s="188"/>
      <c r="D88" s="189" t="s">
        <v>68</v>
      </c>
      <c r="E88" s="201" t="s">
        <v>77</v>
      </c>
      <c r="F88" s="201" t="s">
        <v>203</v>
      </c>
      <c r="G88" s="188"/>
      <c r="H88" s="188"/>
      <c r="I88" s="191"/>
      <c r="J88" s="202">
        <f>BK88</f>
        <v>0</v>
      </c>
      <c r="K88" s="188"/>
      <c r="L88" s="193"/>
      <c r="M88" s="194"/>
      <c r="N88" s="195"/>
      <c r="O88" s="195"/>
      <c r="P88" s="196">
        <f>SUM(P89:P218)</f>
        <v>0</v>
      </c>
      <c r="Q88" s="195"/>
      <c r="R88" s="196">
        <f>SUM(R89:R218)</f>
        <v>117.33810000000001</v>
      </c>
      <c r="S88" s="195"/>
      <c r="T88" s="197">
        <f>SUM(T89:T218)</f>
        <v>5.976</v>
      </c>
      <c r="AR88" s="198" t="s">
        <v>77</v>
      </c>
      <c r="AT88" s="199" t="s">
        <v>68</v>
      </c>
      <c r="AU88" s="199" t="s">
        <v>77</v>
      </c>
      <c r="AY88" s="198" t="s">
        <v>118</v>
      </c>
      <c r="BK88" s="200">
        <f>SUM(BK89:BK218)</f>
        <v>0</v>
      </c>
    </row>
    <row r="89" s="1" customFormat="1" ht="22.5" customHeight="1">
      <c r="B89" s="37"/>
      <c r="C89" s="203" t="s">
        <v>77</v>
      </c>
      <c r="D89" s="203" t="s">
        <v>121</v>
      </c>
      <c r="E89" s="204" t="s">
        <v>556</v>
      </c>
      <c r="F89" s="205" t="s">
        <v>557</v>
      </c>
      <c r="G89" s="206" t="s">
        <v>206</v>
      </c>
      <c r="H89" s="207">
        <v>6</v>
      </c>
      <c r="I89" s="208"/>
      <c r="J89" s="209">
        <f>ROUND(I89*H89,2)</f>
        <v>0</v>
      </c>
      <c r="K89" s="205" t="s">
        <v>125</v>
      </c>
      <c r="L89" s="42"/>
      <c r="M89" s="210" t="s">
        <v>19</v>
      </c>
      <c r="N89" s="211" t="s">
        <v>40</v>
      </c>
      <c r="O89" s="78"/>
      <c r="P89" s="212">
        <f>O89*H89</f>
        <v>0</v>
      </c>
      <c r="Q89" s="212">
        <v>0</v>
      </c>
      <c r="R89" s="212">
        <f>Q89*H89</f>
        <v>0</v>
      </c>
      <c r="S89" s="212">
        <v>0.316</v>
      </c>
      <c r="T89" s="213">
        <f>S89*H89</f>
        <v>1.8959999999999999</v>
      </c>
      <c r="AR89" s="16" t="s">
        <v>140</v>
      </c>
      <c r="AT89" s="16" t="s">
        <v>121</v>
      </c>
      <c r="AU89" s="16" t="s">
        <v>79</v>
      </c>
      <c r="AY89" s="16" t="s">
        <v>118</v>
      </c>
      <c r="BE89" s="214">
        <f>IF(N89="základní",J89,0)</f>
        <v>0</v>
      </c>
      <c r="BF89" s="214">
        <f>IF(N89="snížená",J89,0)</f>
        <v>0</v>
      </c>
      <c r="BG89" s="214">
        <f>IF(N89="zákl. přenesená",J89,0)</f>
        <v>0</v>
      </c>
      <c r="BH89" s="214">
        <f>IF(N89="sníž. přenesená",J89,0)</f>
        <v>0</v>
      </c>
      <c r="BI89" s="214">
        <f>IF(N89="nulová",J89,0)</f>
        <v>0</v>
      </c>
      <c r="BJ89" s="16" t="s">
        <v>77</v>
      </c>
      <c r="BK89" s="214">
        <f>ROUND(I89*H89,2)</f>
        <v>0</v>
      </c>
      <c r="BL89" s="16" t="s">
        <v>140</v>
      </c>
      <c r="BM89" s="16" t="s">
        <v>558</v>
      </c>
    </row>
    <row r="90" s="1" customFormat="1">
      <c r="B90" s="37"/>
      <c r="C90" s="38"/>
      <c r="D90" s="217" t="s">
        <v>208</v>
      </c>
      <c r="E90" s="38"/>
      <c r="F90" s="227" t="s">
        <v>559</v>
      </c>
      <c r="G90" s="38"/>
      <c r="H90" s="38"/>
      <c r="I90" s="129"/>
      <c r="J90" s="38"/>
      <c r="K90" s="38"/>
      <c r="L90" s="42"/>
      <c r="M90" s="228"/>
      <c r="N90" s="78"/>
      <c r="O90" s="78"/>
      <c r="P90" s="78"/>
      <c r="Q90" s="78"/>
      <c r="R90" s="78"/>
      <c r="S90" s="78"/>
      <c r="T90" s="79"/>
      <c r="AT90" s="16" t="s">
        <v>208</v>
      </c>
      <c r="AU90" s="16" t="s">
        <v>79</v>
      </c>
    </row>
    <row r="91" s="11" customFormat="1">
      <c r="B91" s="215"/>
      <c r="C91" s="216"/>
      <c r="D91" s="217" t="s">
        <v>128</v>
      </c>
      <c r="E91" s="218" t="s">
        <v>19</v>
      </c>
      <c r="F91" s="219" t="s">
        <v>560</v>
      </c>
      <c r="G91" s="216"/>
      <c r="H91" s="220">
        <v>2</v>
      </c>
      <c r="I91" s="221"/>
      <c r="J91" s="216"/>
      <c r="K91" s="216"/>
      <c r="L91" s="222"/>
      <c r="M91" s="223"/>
      <c r="N91" s="224"/>
      <c r="O91" s="224"/>
      <c r="P91" s="224"/>
      <c r="Q91" s="224"/>
      <c r="R91" s="224"/>
      <c r="S91" s="224"/>
      <c r="T91" s="225"/>
      <c r="AT91" s="226" t="s">
        <v>128</v>
      </c>
      <c r="AU91" s="226" t="s">
        <v>79</v>
      </c>
      <c r="AV91" s="11" t="s">
        <v>79</v>
      </c>
      <c r="AW91" s="11" t="s">
        <v>31</v>
      </c>
      <c r="AX91" s="11" t="s">
        <v>69</v>
      </c>
      <c r="AY91" s="226" t="s">
        <v>118</v>
      </c>
    </row>
    <row r="92" s="11" customFormat="1">
      <c r="B92" s="215"/>
      <c r="C92" s="216"/>
      <c r="D92" s="217" t="s">
        <v>128</v>
      </c>
      <c r="E92" s="218" t="s">
        <v>19</v>
      </c>
      <c r="F92" s="219" t="s">
        <v>561</v>
      </c>
      <c r="G92" s="216"/>
      <c r="H92" s="220">
        <v>3</v>
      </c>
      <c r="I92" s="221"/>
      <c r="J92" s="216"/>
      <c r="K92" s="216"/>
      <c r="L92" s="222"/>
      <c r="M92" s="223"/>
      <c r="N92" s="224"/>
      <c r="O92" s="224"/>
      <c r="P92" s="224"/>
      <c r="Q92" s="224"/>
      <c r="R92" s="224"/>
      <c r="S92" s="224"/>
      <c r="T92" s="225"/>
      <c r="AT92" s="226" t="s">
        <v>128</v>
      </c>
      <c r="AU92" s="226" t="s">
        <v>79</v>
      </c>
      <c r="AV92" s="11" t="s">
        <v>79</v>
      </c>
      <c r="AW92" s="11" t="s">
        <v>31</v>
      </c>
      <c r="AX92" s="11" t="s">
        <v>69</v>
      </c>
      <c r="AY92" s="226" t="s">
        <v>118</v>
      </c>
    </row>
    <row r="93" s="11" customFormat="1">
      <c r="B93" s="215"/>
      <c r="C93" s="216"/>
      <c r="D93" s="217" t="s">
        <v>128</v>
      </c>
      <c r="E93" s="218" t="s">
        <v>19</v>
      </c>
      <c r="F93" s="219" t="s">
        <v>562</v>
      </c>
      <c r="G93" s="216"/>
      <c r="H93" s="220">
        <v>1</v>
      </c>
      <c r="I93" s="221"/>
      <c r="J93" s="216"/>
      <c r="K93" s="216"/>
      <c r="L93" s="222"/>
      <c r="M93" s="223"/>
      <c r="N93" s="224"/>
      <c r="O93" s="224"/>
      <c r="P93" s="224"/>
      <c r="Q93" s="224"/>
      <c r="R93" s="224"/>
      <c r="S93" s="224"/>
      <c r="T93" s="225"/>
      <c r="AT93" s="226" t="s">
        <v>128</v>
      </c>
      <c r="AU93" s="226" t="s">
        <v>79</v>
      </c>
      <c r="AV93" s="11" t="s">
        <v>79</v>
      </c>
      <c r="AW93" s="11" t="s">
        <v>31</v>
      </c>
      <c r="AX93" s="11" t="s">
        <v>69</v>
      </c>
      <c r="AY93" s="226" t="s">
        <v>118</v>
      </c>
    </row>
    <row r="94" s="12" customFormat="1">
      <c r="B94" s="232"/>
      <c r="C94" s="233"/>
      <c r="D94" s="217" t="s">
        <v>128</v>
      </c>
      <c r="E94" s="234" t="s">
        <v>19</v>
      </c>
      <c r="F94" s="235" t="s">
        <v>213</v>
      </c>
      <c r="G94" s="233"/>
      <c r="H94" s="236">
        <v>6</v>
      </c>
      <c r="I94" s="237"/>
      <c r="J94" s="233"/>
      <c r="K94" s="233"/>
      <c r="L94" s="238"/>
      <c r="M94" s="239"/>
      <c r="N94" s="240"/>
      <c r="O94" s="240"/>
      <c r="P94" s="240"/>
      <c r="Q94" s="240"/>
      <c r="R94" s="240"/>
      <c r="S94" s="240"/>
      <c r="T94" s="241"/>
      <c r="AT94" s="242" t="s">
        <v>128</v>
      </c>
      <c r="AU94" s="242" t="s">
        <v>79</v>
      </c>
      <c r="AV94" s="12" t="s">
        <v>140</v>
      </c>
      <c r="AW94" s="12" t="s">
        <v>31</v>
      </c>
      <c r="AX94" s="12" t="s">
        <v>77</v>
      </c>
      <c r="AY94" s="242" t="s">
        <v>118</v>
      </c>
    </row>
    <row r="95" s="1" customFormat="1" ht="22.5" customHeight="1">
      <c r="B95" s="37"/>
      <c r="C95" s="203" t="s">
        <v>79</v>
      </c>
      <c r="D95" s="203" t="s">
        <v>121</v>
      </c>
      <c r="E95" s="204" t="s">
        <v>563</v>
      </c>
      <c r="F95" s="205" t="s">
        <v>564</v>
      </c>
      <c r="G95" s="206" t="s">
        <v>206</v>
      </c>
      <c r="H95" s="207">
        <v>4.7999999999999998</v>
      </c>
      <c r="I95" s="208"/>
      <c r="J95" s="209">
        <f>ROUND(I95*H95,2)</f>
        <v>0</v>
      </c>
      <c r="K95" s="205" t="s">
        <v>125</v>
      </c>
      <c r="L95" s="42"/>
      <c r="M95" s="210" t="s">
        <v>19</v>
      </c>
      <c r="N95" s="211" t="s">
        <v>40</v>
      </c>
      <c r="O95" s="78"/>
      <c r="P95" s="212">
        <f>O95*H95</f>
        <v>0</v>
      </c>
      <c r="Q95" s="212">
        <v>0</v>
      </c>
      <c r="R95" s="212">
        <f>Q95*H95</f>
        <v>0</v>
      </c>
      <c r="S95" s="212">
        <v>0.625</v>
      </c>
      <c r="T95" s="213">
        <f>S95*H95</f>
        <v>3</v>
      </c>
      <c r="AR95" s="16" t="s">
        <v>140</v>
      </c>
      <c r="AT95" s="16" t="s">
        <v>121</v>
      </c>
      <c r="AU95" s="16" t="s">
        <v>79</v>
      </c>
      <c r="AY95" s="16" t="s">
        <v>118</v>
      </c>
      <c r="BE95" s="214">
        <f>IF(N95="základní",J95,0)</f>
        <v>0</v>
      </c>
      <c r="BF95" s="214">
        <f>IF(N95="snížená",J95,0)</f>
        <v>0</v>
      </c>
      <c r="BG95" s="214">
        <f>IF(N95="zákl. přenesená",J95,0)</f>
        <v>0</v>
      </c>
      <c r="BH95" s="214">
        <f>IF(N95="sníž. přenesená",J95,0)</f>
        <v>0</v>
      </c>
      <c r="BI95" s="214">
        <f>IF(N95="nulová",J95,0)</f>
        <v>0</v>
      </c>
      <c r="BJ95" s="16" t="s">
        <v>77</v>
      </c>
      <c r="BK95" s="214">
        <f>ROUND(I95*H95,2)</f>
        <v>0</v>
      </c>
      <c r="BL95" s="16" t="s">
        <v>140</v>
      </c>
      <c r="BM95" s="16" t="s">
        <v>565</v>
      </c>
    </row>
    <row r="96" s="1" customFormat="1">
      <c r="B96" s="37"/>
      <c r="C96" s="38"/>
      <c r="D96" s="217" t="s">
        <v>208</v>
      </c>
      <c r="E96" s="38"/>
      <c r="F96" s="227" t="s">
        <v>559</v>
      </c>
      <c r="G96" s="38"/>
      <c r="H96" s="38"/>
      <c r="I96" s="129"/>
      <c r="J96" s="38"/>
      <c r="K96" s="38"/>
      <c r="L96" s="42"/>
      <c r="M96" s="228"/>
      <c r="N96" s="78"/>
      <c r="O96" s="78"/>
      <c r="P96" s="78"/>
      <c r="Q96" s="78"/>
      <c r="R96" s="78"/>
      <c r="S96" s="78"/>
      <c r="T96" s="79"/>
      <c r="AT96" s="16" t="s">
        <v>208</v>
      </c>
      <c r="AU96" s="16" t="s">
        <v>79</v>
      </c>
    </row>
    <row r="97" s="11" customFormat="1">
      <c r="B97" s="215"/>
      <c r="C97" s="216"/>
      <c r="D97" s="217" t="s">
        <v>128</v>
      </c>
      <c r="E97" s="218" t="s">
        <v>19</v>
      </c>
      <c r="F97" s="219" t="s">
        <v>566</v>
      </c>
      <c r="G97" s="216"/>
      <c r="H97" s="220">
        <v>1.6000000000000001</v>
      </c>
      <c r="I97" s="221"/>
      <c r="J97" s="216"/>
      <c r="K97" s="216"/>
      <c r="L97" s="222"/>
      <c r="M97" s="223"/>
      <c r="N97" s="224"/>
      <c r="O97" s="224"/>
      <c r="P97" s="224"/>
      <c r="Q97" s="224"/>
      <c r="R97" s="224"/>
      <c r="S97" s="224"/>
      <c r="T97" s="225"/>
      <c r="AT97" s="226" t="s">
        <v>128</v>
      </c>
      <c r="AU97" s="226" t="s">
        <v>79</v>
      </c>
      <c r="AV97" s="11" t="s">
        <v>79</v>
      </c>
      <c r="AW97" s="11" t="s">
        <v>31</v>
      </c>
      <c r="AX97" s="11" t="s">
        <v>69</v>
      </c>
      <c r="AY97" s="226" t="s">
        <v>118</v>
      </c>
    </row>
    <row r="98" s="11" customFormat="1">
      <c r="B98" s="215"/>
      <c r="C98" s="216"/>
      <c r="D98" s="217" t="s">
        <v>128</v>
      </c>
      <c r="E98" s="218" t="s">
        <v>19</v>
      </c>
      <c r="F98" s="219" t="s">
        <v>567</v>
      </c>
      <c r="G98" s="216"/>
      <c r="H98" s="220">
        <v>2.3999999999999999</v>
      </c>
      <c r="I98" s="221"/>
      <c r="J98" s="216"/>
      <c r="K98" s="216"/>
      <c r="L98" s="222"/>
      <c r="M98" s="223"/>
      <c r="N98" s="224"/>
      <c r="O98" s="224"/>
      <c r="P98" s="224"/>
      <c r="Q98" s="224"/>
      <c r="R98" s="224"/>
      <c r="S98" s="224"/>
      <c r="T98" s="225"/>
      <c r="AT98" s="226" t="s">
        <v>128</v>
      </c>
      <c r="AU98" s="226" t="s">
        <v>79</v>
      </c>
      <c r="AV98" s="11" t="s">
        <v>79</v>
      </c>
      <c r="AW98" s="11" t="s">
        <v>31</v>
      </c>
      <c r="AX98" s="11" t="s">
        <v>69</v>
      </c>
      <c r="AY98" s="226" t="s">
        <v>118</v>
      </c>
    </row>
    <row r="99" s="11" customFormat="1">
      <c r="B99" s="215"/>
      <c r="C99" s="216"/>
      <c r="D99" s="217" t="s">
        <v>128</v>
      </c>
      <c r="E99" s="218" t="s">
        <v>19</v>
      </c>
      <c r="F99" s="219" t="s">
        <v>568</v>
      </c>
      <c r="G99" s="216"/>
      <c r="H99" s="220">
        <v>0.80000000000000004</v>
      </c>
      <c r="I99" s="221"/>
      <c r="J99" s="216"/>
      <c r="K99" s="216"/>
      <c r="L99" s="222"/>
      <c r="M99" s="223"/>
      <c r="N99" s="224"/>
      <c r="O99" s="224"/>
      <c r="P99" s="224"/>
      <c r="Q99" s="224"/>
      <c r="R99" s="224"/>
      <c r="S99" s="224"/>
      <c r="T99" s="225"/>
      <c r="AT99" s="226" t="s">
        <v>128</v>
      </c>
      <c r="AU99" s="226" t="s">
        <v>79</v>
      </c>
      <c r="AV99" s="11" t="s">
        <v>79</v>
      </c>
      <c r="AW99" s="11" t="s">
        <v>31</v>
      </c>
      <c r="AX99" s="11" t="s">
        <v>69</v>
      </c>
      <c r="AY99" s="226" t="s">
        <v>118</v>
      </c>
    </row>
    <row r="100" s="12" customFormat="1">
      <c r="B100" s="232"/>
      <c r="C100" s="233"/>
      <c r="D100" s="217" t="s">
        <v>128</v>
      </c>
      <c r="E100" s="234" t="s">
        <v>19</v>
      </c>
      <c r="F100" s="235" t="s">
        <v>213</v>
      </c>
      <c r="G100" s="233"/>
      <c r="H100" s="236">
        <v>4.7999999999999998</v>
      </c>
      <c r="I100" s="237"/>
      <c r="J100" s="233"/>
      <c r="K100" s="233"/>
      <c r="L100" s="238"/>
      <c r="M100" s="239"/>
      <c r="N100" s="240"/>
      <c r="O100" s="240"/>
      <c r="P100" s="240"/>
      <c r="Q100" s="240"/>
      <c r="R100" s="240"/>
      <c r="S100" s="240"/>
      <c r="T100" s="241"/>
      <c r="AT100" s="242" t="s">
        <v>128</v>
      </c>
      <c r="AU100" s="242" t="s">
        <v>79</v>
      </c>
      <c r="AV100" s="12" t="s">
        <v>140</v>
      </c>
      <c r="AW100" s="12" t="s">
        <v>31</v>
      </c>
      <c r="AX100" s="12" t="s">
        <v>77</v>
      </c>
      <c r="AY100" s="242" t="s">
        <v>118</v>
      </c>
    </row>
    <row r="101" s="1" customFormat="1" ht="22.5" customHeight="1">
      <c r="B101" s="37"/>
      <c r="C101" s="203" t="s">
        <v>136</v>
      </c>
      <c r="D101" s="203" t="s">
        <v>121</v>
      </c>
      <c r="E101" s="204" t="s">
        <v>569</v>
      </c>
      <c r="F101" s="205" t="s">
        <v>570</v>
      </c>
      <c r="G101" s="206" t="s">
        <v>206</v>
      </c>
      <c r="H101" s="207">
        <v>3.6000000000000001</v>
      </c>
      <c r="I101" s="208"/>
      <c r="J101" s="209">
        <f>ROUND(I101*H101,2)</f>
        <v>0</v>
      </c>
      <c r="K101" s="205" t="s">
        <v>125</v>
      </c>
      <c r="L101" s="42"/>
      <c r="M101" s="210" t="s">
        <v>19</v>
      </c>
      <c r="N101" s="211" t="s">
        <v>40</v>
      </c>
      <c r="O101" s="78"/>
      <c r="P101" s="212">
        <f>O101*H101</f>
        <v>0</v>
      </c>
      <c r="Q101" s="212">
        <v>0</v>
      </c>
      <c r="R101" s="212">
        <f>Q101*H101</f>
        <v>0</v>
      </c>
      <c r="S101" s="212">
        <v>0.29999999999999999</v>
      </c>
      <c r="T101" s="213">
        <f>S101*H101</f>
        <v>1.0800000000000001</v>
      </c>
      <c r="AR101" s="16" t="s">
        <v>140</v>
      </c>
      <c r="AT101" s="16" t="s">
        <v>121</v>
      </c>
      <c r="AU101" s="16" t="s">
        <v>79</v>
      </c>
      <c r="AY101" s="16" t="s">
        <v>118</v>
      </c>
      <c r="BE101" s="214">
        <f>IF(N101="základní",J101,0)</f>
        <v>0</v>
      </c>
      <c r="BF101" s="214">
        <f>IF(N101="snížená",J101,0)</f>
        <v>0</v>
      </c>
      <c r="BG101" s="214">
        <f>IF(N101="zákl. přenesená",J101,0)</f>
        <v>0</v>
      </c>
      <c r="BH101" s="214">
        <f>IF(N101="sníž. přenesená",J101,0)</f>
        <v>0</v>
      </c>
      <c r="BI101" s="214">
        <f>IF(N101="nulová",J101,0)</f>
        <v>0</v>
      </c>
      <c r="BJ101" s="16" t="s">
        <v>77</v>
      </c>
      <c r="BK101" s="214">
        <f>ROUND(I101*H101,2)</f>
        <v>0</v>
      </c>
      <c r="BL101" s="16" t="s">
        <v>140</v>
      </c>
      <c r="BM101" s="16" t="s">
        <v>571</v>
      </c>
    </row>
    <row r="102" s="1" customFormat="1">
      <c r="B102" s="37"/>
      <c r="C102" s="38"/>
      <c r="D102" s="217" t="s">
        <v>208</v>
      </c>
      <c r="E102" s="38"/>
      <c r="F102" s="227" t="s">
        <v>559</v>
      </c>
      <c r="G102" s="38"/>
      <c r="H102" s="38"/>
      <c r="I102" s="129"/>
      <c r="J102" s="38"/>
      <c r="K102" s="38"/>
      <c r="L102" s="42"/>
      <c r="M102" s="228"/>
      <c r="N102" s="78"/>
      <c r="O102" s="78"/>
      <c r="P102" s="78"/>
      <c r="Q102" s="78"/>
      <c r="R102" s="78"/>
      <c r="S102" s="78"/>
      <c r="T102" s="79"/>
      <c r="AT102" s="16" t="s">
        <v>208</v>
      </c>
      <c r="AU102" s="16" t="s">
        <v>79</v>
      </c>
    </row>
    <row r="103" s="11" customFormat="1">
      <c r="B103" s="215"/>
      <c r="C103" s="216"/>
      <c r="D103" s="217" t="s">
        <v>128</v>
      </c>
      <c r="E103" s="218" t="s">
        <v>19</v>
      </c>
      <c r="F103" s="219" t="s">
        <v>572</v>
      </c>
      <c r="G103" s="216"/>
      <c r="H103" s="220">
        <v>1.2</v>
      </c>
      <c r="I103" s="221"/>
      <c r="J103" s="216"/>
      <c r="K103" s="216"/>
      <c r="L103" s="222"/>
      <c r="M103" s="223"/>
      <c r="N103" s="224"/>
      <c r="O103" s="224"/>
      <c r="P103" s="224"/>
      <c r="Q103" s="224"/>
      <c r="R103" s="224"/>
      <c r="S103" s="224"/>
      <c r="T103" s="225"/>
      <c r="AT103" s="226" t="s">
        <v>128</v>
      </c>
      <c r="AU103" s="226" t="s">
        <v>79</v>
      </c>
      <c r="AV103" s="11" t="s">
        <v>79</v>
      </c>
      <c r="AW103" s="11" t="s">
        <v>31</v>
      </c>
      <c r="AX103" s="11" t="s">
        <v>69</v>
      </c>
      <c r="AY103" s="226" t="s">
        <v>118</v>
      </c>
    </row>
    <row r="104" s="11" customFormat="1">
      <c r="B104" s="215"/>
      <c r="C104" s="216"/>
      <c r="D104" s="217" t="s">
        <v>128</v>
      </c>
      <c r="E104" s="218" t="s">
        <v>19</v>
      </c>
      <c r="F104" s="219" t="s">
        <v>573</v>
      </c>
      <c r="G104" s="216"/>
      <c r="H104" s="220">
        <v>1.8</v>
      </c>
      <c r="I104" s="221"/>
      <c r="J104" s="216"/>
      <c r="K104" s="216"/>
      <c r="L104" s="222"/>
      <c r="M104" s="223"/>
      <c r="N104" s="224"/>
      <c r="O104" s="224"/>
      <c r="P104" s="224"/>
      <c r="Q104" s="224"/>
      <c r="R104" s="224"/>
      <c r="S104" s="224"/>
      <c r="T104" s="225"/>
      <c r="AT104" s="226" t="s">
        <v>128</v>
      </c>
      <c r="AU104" s="226" t="s">
        <v>79</v>
      </c>
      <c r="AV104" s="11" t="s">
        <v>79</v>
      </c>
      <c r="AW104" s="11" t="s">
        <v>31</v>
      </c>
      <c r="AX104" s="11" t="s">
        <v>69</v>
      </c>
      <c r="AY104" s="226" t="s">
        <v>118</v>
      </c>
    </row>
    <row r="105" s="11" customFormat="1">
      <c r="B105" s="215"/>
      <c r="C105" s="216"/>
      <c r="D105" s="217" t="s">
        <v>128</v>
      </c>
      <c r="E105" s="218" t="s">
        <v>19</v>
      </c>
      <c r="F105" s="219" t="s">
        <v>574</v>
      </c>
      <c r="G105" s="216"/>
      <c r="H105" s="220">
        <v>0.59999999999999998</v>
      </c>
      <c r="I105" s="221"/>
      <c r="J105" s="216"/>
      <c r="K105" s="216"/>
      <c r="L105" s="222"/>
      <c r="M105" s="223"/>
      <c r="N105" s="224"/>
      <c r="O105" s="224"/>
      <c r="P105" s="224"/>
      <c r="Q105" s="224"/>
      <c r="R105" s="224"/>
      <c r="S105" s="224"/>
      <c r="T105" s="225"/>
      <c r="AT105" s="226" t="s">
        <v>128</v>
      </c>
      <c r="AU105" s="226" t="s">
        <v>79</v>
      </c>
      <c r="AV105" s="11" t="s">
        <v>79</v>
      </c>
      <c r="AW105" s="11" t="s">
        <v>31</v>
      </c>
      <c r="AX105" s="11" t="s">
        <v>69</v>
      </c>
      <c r="AY105" s="226" t="s">
        <v>118</v>
      </c>
    </row>
    <row r="106" s="12" customFormat="1">
      <c r="B106" s="232"/>
      <c r="C106" s="233"/>
      <c r="D106" s="217" t="s">
        <v>128</v>
      </c>
      <c r="E106" s="234" t="s">
        <v>19</v>
      </c>
      <c r="F106" s="235" t="s">
        <v>213</v>
      </c>
      <c r="G106" s="233"/>
      <c r="H106" s="236">
        <v>3.6000000000000001</v>
      </c>
      <c r="I106" s="237"/>
      <c r="J106" s="233"/>
      <c r="K106" s="233"/>
      <c r="L106" s="238"/>
      <c r="M106" s="239"/>
      <c r="N106" s="240"/>
      <c r="O106" s="240"/>
      <c r="P106" s="240"/>
      <c r="Q106" s="240"/>
      <c r="R106" s="240"/>
      <c r="S106" s="240"/>
      <c r="T106" s="241"/>
      <c r="AT106" s="242" t="s">
        <v>128</v>
      </c>
      <c r="AU106" s="242" t="s">
        <v>79</v>
      </c>
      <c r="AV106" s="12" t="s">
        <v>140</v>
      </c>
      <c r="AW106" s="12" t="s">
        <v>31</v>
      </c>
      <c r="AX106" s="12" t="s">
        <v>77</v>
      </c>
      <c r="AY106" s="242" t="s">
        <v>118</v>
      </c>
    </row>
    <row r="107" s="1" customFormat="1" ht="22.5" customHeight="1">
      <c r="B107" s="37"/>
      <c r="C107" s="203" t="s">
        <v>140</v>
      </c>
      <c r="D107" s="203" t="s">
        <v>121</v>
      </c>
      <c r="E107" s="204" t="s">
        <v>575</v>
      </c>
      <c r="F107" s="205" t="s">
        <v>576</v>
      </c>
      <c r="G107" s="206" t="s">
        <v>577</v>
      </c>
      <c r="H107" s="207">
        <v>55.799999999999997</v>
      </c>
      <c r="I107" s="208"/>
      <c r="J107" s="209">
        <f>ROUND(I107*H107,2)</f>
        <v>0</v>
      </c>
      <c r="K107" s="205" t="s">
        <v>125</v>
      </c>
      <c r="L107" s="42"/>
      <c r="M107" s="210" t="s">
        <v>19</v>
      </c>
      <c r="N107" s="211" t="s">
        <v>40</v>
      </c>
      <c r="O107" s="78"/>
      <c r="P107" s="212">
        <f>O107*H107</f>
        <v>0</v>
      </c>
      <c r="Q107" s="212">
        <v>0</v>
      </c>
      <c r="R107" s="212">
        <f>Q107*H107</f>
        <v>0</v>
      </c>
      <c r="S107" s="212">
        <v>0</v>
      </c>
      <c r="T107" s="213">
        <f>S107*H107</f>
        <v>0</v>
      </c>
      <c r="AR107" s="16" t="s">
        <v>140</v>
      </c>
      <c r="AT107" s="16" t="s">
        <v>121</v>
      </c>
      <c r="AU107" s="16" t="s">
        <v>79</v>
      </c>
      <c r="AY107" s="16" t="s">
        <v>118</v>
      </c>
      <c r="BE107" s="214">
        <f>IF(N107="základní",J107,0)</f>
        <v>0</v>
      </c>
      <c r="BF107" s="214">
        <f>IF(N107="snížená",J107,0)</f>
        <v>0</v>
      </c>
      <c r="BG107" s="214">
        <f>IF(N107="zákl. přenesená",J107,0)</f>
        <v>0</v>
      </c>
      <c r="BH107" s="214">
        <f>IF(N107="sníž. přenesená",J107,0)</f>
        <v>0</v>
      </c>
      <c r="BI107" s="214">
        <f>IF(N107="nulová",J107,0)</f>
        <v>0</v>
      </c>
      <c r="BJ107" s="16" t="s">
        <v>77</v>
      </c>
      <c r="BK107" s="214">
        <f>ROUND(I107*H107,2)</f>
        <v>0</v>
      </c>
      <c r="BL107" s="16" t="s">
        <v>140</v>
      </c>
      <c r="BM107" s="16" t="s">
        <v>578</v>
      </c>
    </row>
    <row r="108" s="1" customFormat="1">
      <c r="B108" s="37"/>
      <c r="C108" s="38"/>
      <c r="D108" s="217" t="s">
        <v>208</v>
      </c>
      <c r="E108" s="38"/>
      <c r="F108" s="227" t="s">
        <v>579</v>
      </c>
      <c r="G108" s="38"/>
      <c r="H108" s="38"/>
      <c r="I108" s="129"/>
      <c r="J108" s="38"/>
      <c r="K108" s="38"/>
      <c r="L108" s="42"/>
      <c r="M108" s="228"/>
      <c r="N108" s="78"/>
      <c r="O108" s="78"/>
      <c r="P108" s="78"/>
      <c r="Q108" s="78"/>
      <c r="R108" s="78"/>
      <c r="S108" s="78"/>
      <c r="T108" s="79"/>
      <c r="AT108" s="16" t="s">
        <v>208</v>
      </c>
      <c r="AU108" s="16" t="s">
        <v>79</v>
      </c>
    </row>
    <row r="109" s="11" customFormat="1">
      <c r="B109" s="215"/>
      <c r="C109" s="216"/>
      <c r="D109" s="217" t="s">
        <v>128</v>
      </c>
      <c r="E109" s="218" t="s">
        <v>19</v>
      </c>
      <c r="F109" s="219" t="s">
        <v>580</v>
      </c>
      <c r="G109" s="216"/>
      <c r="H109" s="220">
        <v>3.6000000000000001</v>
      </c>
      <c r="I109" s="221"/>
      <c r="J109" s="216"/>
      <c r="K109" s="216"/>
      <c r="L109" s="222"/>
      <c r="M109" s="223"/>
      <c r="N109" s="224"/>
      <c r="O109" s="224"/>
      <c r="P109" s="224"/>
      <c r="Q109" s="224"/>
      <c r="R109" s="224"/>
      <c r="S109" s="224"/>
      <c r="T109" s="225"/>
      <c r="AT109" s="226" t="s">
        <v>128</v>
      </c>
      <c r="AU109" s="226" t="s">
        <v>79</v>
      </c>
      <c r="AV109" s="11" t="s">
        <v>79</v>
      </c>
      <c r="AW109" s="11" t="s">
        <v>31</v>
      </c>
      <c r="AX109" s="11" t="s">
        <v>69</v>
      </c>
      <c r="AY109" s="226" t="s">
        <v>118</v>
      </c>
    </row>
    <row r="110" s="11" customFormat="1">
      <c r="B110" s="215"/>
      <c r="C110" s="216"/>
      <c r="D110" s="217" t="s">
        <v>128</v>
      </c>
      <c r="E110" s="218" t="s">
        <v>19</v>
      </c>
      <c r="F110" s="219" t="s">
        <v>581</v>
      </c>
      <c r="G110" s="216"/>
      <c r="H110" s="220">
        <v>5.4000000000000004</v>
      </c>
      <c r="I110" s="221"/>
      <c r="J110" s="216"/>
      <c r="K110" s="216"/>
      <c r="L110" s="222"/>
      <c r="M110" s="223"/>
      <c r="N110" s="224"/>
      <c r="O110" s="224"/>
      <c r="P110" s="224"/>
      <c r="Q110" s="224"/>
      <c r="R110" s="224"/>
      <c r="S110" s="224"/>
      <c r="T110" s="225"/>
      <c r="AT110" s="226" t="s">
        <v>128</v>
      </c>
      <c r="AU110" s="226" t="s">
        <v>79</v>
      </c>
      <c r="AV110" s="11" t="s">
        <v>79</v>
      </c>
      <c r="AW110" s="11" t="s">
        <v>31</v>
      </c>
      <c r="AX110" s="11" t="s">
        <v>69</v>
      </c>
      <c r="AY110" s="226" t="s">
        <v>118</v>
      </c>
    </row>
    <row r="111" s="11" customFormat="1">
      <c r="B111" s="215"/>
      <c r="C111" s="216"/>
      <c r="D111" s="217" t="s">
        <v>128</v>
      </c>
      <c r="E111" s="218" t="s">
        <v>19</v>
      </c>
      <c r="F111" s="219" t="s">
        <v>582</v>
      </c>
      <c r="G111" s="216"/>
      <c r="H111" s="220">
        <v>1.8</v>
      </c>
      <c r="I111" s="221"/>
      <c r="J111" s="216"/>
      <c r="K111" s="216"/>
      <c r="L111" s="222"/>
      <c r="M111" s="223"/>
      <c r="N111" s="224"/>
      <c r="O111" s="224"/>
      <c r="P111" s="224"/>
      <c r="Q111" s="224"/>
      <c r="R111" s="224"/>
      <c r="S111" s="224"/>
      <c r="T111" s="225"/>
      <c r="AT111" s="226" t="s">
        <v>128</v>
      </c>
      <c r="AU111" s="226" t="s">
        <v>79</v>
      </c>
      <c r="AV111" s="11" t="s">
        <v>79</v>
      </c>
      <c r="AW111" s="11" t="s">
        <v>31</v>
      </c>
      <c r="AX111" s="11" t="s">
        <v>69</v>
      </c>
      <c r="AY111" s="226" t="s">
        <v>118</v>
      </c>
    </row>
    <row r="112" s="11" customFormat="1">
      <c r="B112" s="215"/>
      <c r="C112" s="216"/>
      <c r="D112" s="217" t="s">
        <v>128</v>
      </c>
      <c r="E112" s="218" t="s">
        <v>19</v>
      </c>
      <c r="F112" s="219" t="s">
        <v>583</v>
      </c>
      <c r="G112" s="216"/>
      <c r="H112" s="220">
        <v>1.8</v>
      </c>
      <c r="I112" s="221"/>
      <c r="J112" s="216"/>
      <c r="K112" s="216"/>
      <c r="L112" s="222"/>
      <c r="M112" s="223"/>
      <c r="N112" s="224"/>
      <c r="O112" s="224"/>
      <c r="P112" s="224"/>
      <c r="Q112" s="224"/>
      <c r="R112" s="224"/>
      <c r="S112" s="224"/>
      <c r="T112" s="225"/>
      <c r="AT112" s="226" t="s">
        <v>128</v>
      </c>
      <c r="AU112" s="226" t="s">
        <v>79</v>
      </c>
      <c r="AV112" s="11" t="s">
        <v>79</v>
      </c>
      <c r="AW112" s="11" t="s">
        <v>31</v>
      </c>
      <c r="AX112" s="11" t="s">
        <v>69</v>
      </c>
      <c r="AY112" s="226" t="s">
        <v>118</v>
      </c>
    </row>
    <row r="113" s="11" customFormat="1">
      <c r="B113" s="215"/>
      <c r="C113" s="216"/>
      <c r="D113" s="217" t="s">
        <v>128</v>
      </c>
      <c r="E113" s="218" t="s">
        <v>19</v>
      </c>
      <c r="F113" s="219" t="s">
        <v>584</v>
      </c>
      <c r="G113" s="216"/>
      <c r="H113" s="220">
        <v>5.4000000000000004</v>
      </c>
      <c r="I113" s="221"/>
      <c r="J113" s="216"/>
      <c r="K113" s="216"/>
      <c r="L113" s="222"/>
      <c r="M113" s="223"/>
      <c r="N113" s="224"/>
      <c r="O113" s="224"/>
      <c r="P113" s="224"/>
      <c r="Q113" s="224"/>
      <c r="R113" s="224"/>
      <c r="S113" s="224"/>
      <c r="T113" s="225"/>
      <c r="AT113" s="226" t="s">
        <v>128</v>
      </c>
      <c r="AU113" s="226" t="s">
        <v>79</v>
      </c>
      <c r="AV113" s="11" t="s">
        <v>79</v>
      </c>
      <c r="AW113" s="11" t="s">
        <v>31</v>
      </c>
      <c r="AX113" s="11" t="s">
        <v>69</v>
      </c>
      <c r="AY113" s="226" t="s">
        <v>118</v>
      </c>
    </row>
    <row r="114" s="11" customFormat="1">
      <c r="B114" s="215"/>
      <c r="C114" s="216"/>
      <c r="D114" s="217" t="s">
        <v>128</v>
      </c>
      <c r="E114" s="218" t="s">
        <v>19</v>
      </c>
      <c r="F114" s="219" t="s">
        <v>585</v>
      </c>
      <c r="G114" s="216"/>
      <c r="H114" s="220">
        <v>10.800000000000001</v>
      </c>
      <c r="I114" s="221"/>
      <c r="J114" s="216"/>
      <c r="K114" s="216"/>
      <c r="L114" s="222"/>
      <c r="M114" s="223"/>
      <c r="N114" s="224"/>
      <c r="O114" s="224"/>
      <c r="P114" s="224"/>
      <c r="Q114" s="224"/>
      <c r="R114" s="224"/>
      <c r="S114" s="224"/>
      <c r="T114" s="225"/>
      <c r="AT114" s="226" t="s">
        <v>128</v>
      </c>
      <c r="AU114" s="226" t="s">
        <v>79</v>
      </c>
      <c r="AV114" s="11" t="s">
        <v>79</v>
      </c>
      <c r="AW114" s="11" t="s">
        <v>31</v>
      </c>
      <c r="AX114" s="11" t="s">
        <v>69</v>
      </c>
      <c r="AY114" s="226" t="s">
        <v>118</v>
      </c>
    </row>
    <row r="115" s="11" customFormat="1">
      <c r="B115" s="215"/>
      <c r="C115" s="216"/>
      <c r="D115" s="217" t="s">
        <v>128</v>
      </c>
      <c r="E115" s="218" t="s">
        <v>19</v>
      </c>
      <c r="F115" s="219" t="s">
        <v>586</v>
      </c>
      <c r="G115" s="216"/>
      <c r="H115" s="220">
        <v>7.2000000000000002</v>
      </c>
      <c r="I115" s="221"/>
      <c r="J115" s="216"/>
      <c r="K115" s="216"/>
      <c r="L115" s="222"/>
      <c r="M115" s="223"/>
      <c r="N115" s="224"/>
      <c r="O115" s="224"/>
      <c r="P115" s="224"/>
      <c r="Q115" s="224"/>
      <c r="R115" s="224"/>
      <c r="S115" s="224"/>
      <c r="T115" s="225"/>
      <c r="AT115" s="226" t="s">
        <v>128</v>
      </c>
      <c r="AU115" s="226" t="s">
        <v>79</v>
      </c>
      <c r="AV115" s="11" t="s">
        <v>79</v>
      </c>
      <c r="AW115" s="11" t="s">
        <v>31</v>
      </c>
      <c r="AX115" s="11" t="s">
        <v>69</v>
      </c>
      <c r="AY115" s="226" t="s">
        <v>118</v>
      </c>
    </row>
    <row r="116" s="11" customFormat="1">
      <c r="B116" s="215"/>
      <c r="C116" s="216"/>
      <c r="D116" s="217" t="s">
        <v>128</v>
      </c>
      <c r="E116" s="218" t="s">
        <v>19</v>
      </c>
      <c r="F116" s="219" t="s">
        <v>587</v>
      </c>
      <c r="G116" s="216"/>
      <c r="H116" s="220">
        <v>5.4000000000000004</v>
      </c>
      <c r="I116" s="221"/>
      <c r="J116" s="216"/>
      <c r="K116" s="216"/>
      <c r="L116" s="222"/>
      <c r="M116" s="223"/>
      <c r="N116" s="224"/>
      <c r="O116" s="224"/>
      <c r="P116" s="224"/>
      <c r="Q116" s="224"/>
      <c r="R116" s="224"/>
      <c r="S116" s="224"/>
      <c r="T116" s="225"/>
      <c r="AT116" s="226" t="s">
        <v>128</v>
      </c>
      <c r="AU116" s="226" t="s">
        <v>79</v>
      </c>
      <c r="AV116" s="11" t="s">
        <v>79</v>
      </c>
      <c r="AW116" s="11" t="s">
        <v>31</v>
      </c>
      <c r="AX116" s="11" t="s">
        <v>69</v>
      </c>
      <c r="AY116" s="226" t="s">
        <v>118</v>
      </c>
    </row>
    <row r="117" s="11" customFormat="1">
      <c r="B117" s="215"/>
      <c r="C117" s="216"/>
      <c r="D117" s="217" t="s">
        <v>128</v>
      </c>
      <c r="E117" s="218" t="s">
        <v>19</v>
      </c>
      <c r="F117" s="219" t="s">
        <v>588</v>
      </c>
      <c r="G117" s="216"/>
      <c r="H117" s="220">
        <v>10.800000000000001</v>
      </c>
      <c r="I117" s="221"/>
      <c r="J117" s="216"/>
      <c r="K117" s="216"/>
      <c r="L117" s="222"/>
      <c r="M117" s="223"/>
      <c r="N117" s="224"/>
      <c r="O117" s="224"/>
      <c r="P117" s="224"/>
      <c r="Q117" s="224"/>
      <c r="R117" s="224"/>
      <c r="S117" s="224"/>
      <c r="T117" s="225"/>
      <c r="AT117" s="226" t="s">
        <v>128</v>
      </c>
      <c r="AU117" s="226" t="s">
        <v>79</v>
      </c>
      <c r="AV117" s="11" t="s">
        <v>79</v>
      </c>
      <c r="AW117" s="11" t="s">
        <v>31</v>
      </c>
      <c r="AX117" s="11" t="s">
        <v>69</v>
      </c>
      <c r="AY117" s="226" t="s">
        <v>118</v>
      </c>
    </row>
    <row r="118" s="11" customFormat="1">
      <c r="B118" s="215"/>
      <c r="C118" s="216"/>
      <c r="D118" s="217" t="s">
        <v>128</v>
      </c>
      <c r="E118" s="218" t="s">
        <v>19</v>
      </c>
      <c r="F118" s="219" t="s">
        <v>589</v>
      </c>
      <c r="G118" s="216"/>
      <c r="H118" s="220">
        <v>3.6000000000000001</v>
      </c>
      <c r="I118" s="221"/>
      <c r="J118" s="216"/>
      <c r="K118" s="216"/>
      <c r="L118" s="222"/>
      <c r="M118" s="223"/>
      <c r="N118" s="224"/>
      <c r="O118" s="224"/>
      <c r="P118" s="224"/>
      <c r="Q118" s="224"/>
      <c r="R118" s="224"/>
      <c r="S118" s="224"/>
      <c r="T118" s="225"/>
      <c r="AT118" s="226" t="s">
        <v>128</v>
      </c>
      <c r="AU118" s="226" t="s">
        <v>79</v>
      </c>
      <c r="AV118" s="11" t="s">
        <v>79</v>
      </c>
      <c r="AW118" s="11" t="s">
        <v>31</v>
      </c>
      <c r="AX118" s="11" t="s">
        <v>69</v>
      </c>
      <c r="AY118" s="226" t="s">
        <v>118</v>
      </c>
    </row>
    <row r="119" s="12" customFormat="1">
      <c r="B119" s="232"/>
      <c r="C119" s="233"/>
      <c r="D119" s="217" t="s">
        <v>128</v>
      </c>
      <c r="E119" s="234" t="s">
        <v>19</v>
      </c>
      <c r="F119" s="235" t="s">
        <v>213</v>
      </c>
      <c r="G119" s="233"/>
      <c r="H119" s="236">
        <v>55.800000000000004</v>
      </c>
      <c r="I119" s="237"/>
      <c r="J119" s="233"/>
      <c r="K119" s="233"/>
      <c r="L119" s="238"/>
      <c r="M119" s="239"/>
      <c r="N119" s="240"/>
      <c r="O119" s="240"/>
      <c r="P119" s="240"/>
      <c r="Q119" s="240"/>
      <c r="R119" s="240"/>
      <c r="S119" s="240"/>
      <c r="T119" s="241"/>
      <c r="AT119" s="242" t="s">
        <v>128</v>
      </c>
      <c r="AU119" s="242" t="s">
        <v>79</v>
      </c>
      <c r="AV119" s="12" t="s">
        <v>140</v>
      </c>
      <c r="AW119" s="12" t="s">
        <v>31</v>
      </c>
      <c r="AX119" s="12" t="s">
        <v>77</v>
      </c>
      <c r="AY119" s="242" t="s">
        <v>118</v>
      </c>
    </row>
    <row r="120" s="1" customFormat="1" ht="22.5" customHeight="1">
      <c r="B120" s="37"/>
      <c r="C120" s="203" t="s">
        <v>117</v>
      </c>
      <c r="D120" s="203" t="s">
        <v>121</v>
      </c>
      <c r="E120" s="204" t="s">
        <v>590</v>
      </c>
      <c r="F120" s="205" t="s">
        <v>591</v>
      </c>
      <c r="G120" s="206" t="s">
        <v>577</v>
      </c>
      <c r="H120" s="207">
        <v>27.899999999999999</v>
      </c>
      <c r="I120" s="208"/>
      <c r="J120" s="209">
        <f>ROUND(I120*H120,2)</f>
        <v>0</v>
      </c>
      <c r="K120" s="205" t="s">
        <v>125</v>
      </c>
      <c r="L120" s="42"/>
      <c r="M120" s="210" t="s">
        <v>19</v>
      </c>
      <c r="N120" s="211" t="s">
        <v>40</v>
      </c>
      <c r="O120" s="78"/>
      <c r="P120" s="212">
        <f>O120*H120</f>
        <v>0</v>
      </c>
      <c r="Q120" s="212">
        <v>0</v>
      </c>
      <c r="R120" s="212">
        <f>Q120*H120</f>
        <v>0</v>
      </c>
      <c r="S120" s="212">
        <v>0</v>
      </c>
      <c r="T120" s="213">
        <f>S120*H120</f>
        <v>0</v>
      </c>
      <c r="AR120" s="16" t="s">
        <v>140</v>
      </c>
      <c r="AT120" s="16" t="s">
        <v>121</v>
      </c>
      <c r="AU120" s="16" t="s">
        <v>79</v>
      </c>
      <c r="AY120" s="16" t="s">
        <v>118</v>
      </c>
      <c r="BE120" s="214">
        <f>IF(N120="základní",J120,0)</f>
        <v>0</v>
      </c>
      <c r="BF120" s="214">
        <f>IF(N120="snížená",J120,0)</f>
        <v>0</v>
      </c>
      <c r="BG120" s="214">
        <f>IF(N120="zákl. přenesená",J120,0)</f>
        <v>0</v>
      </c>
      <c r="BH120" s="214">
        <f>IF(N120="sníž. přenesená",J120,0)</f>
        <v>0</v>
      </c>
      <c r="BI120" s="214">
        <f>IF(N120="nulová",J120,0)</f>
        <v>0</v>
      </c>
      <c r="BJ120" s="16" t="s">
        <v>77</v>
      </c>
      <c r="BK120" s="214">
        <f>ROUND(I120*H120,2)</f>
        <v>0</v>
      </c>
      <c r="BL120" s="16" t="s">
        <v>140</v>
      </c>
      <c r="BM120" s="16" t="s">
        <v>592</v>
      </c>
    </row>
    <row r="121" s="1" customFormat="1">
      <c r="B121" s="37"/>
      <c r="C121" s="38"/>
      <c r="D121" s="217" t="s">
        <v>208</v>
      </c>
      <c r="E121" s="38"/>
      <c r="F121" s="227" t="s">
        <v>579</v>
      </c>
      <c r="G121" s="38"/>
      <c r="H121" s="38"/>
      <c r="I121" s="129"/>
      <c r="J121" s="38"/>
      <c r="K121" s="38"/>
      <c r="L121" s="42"/>
      <c r="M121" s="228"/>
      <c r="N121" s="78"/>
      <c r="O121" s="78"/>
      <c r="P121" s="78"/>
      <c r="Q121" s="78"/>
      <c r="R121" s="78"/>
      <c r="S121" s="78"/>
      <c r="T121" s="79"/>
      <c r="AT121" s="16" t="s">
        <v>208</v>
      </c>
      <c r="AU121" s="16" t="s">
        <v>79</v>
      </c>
    </row>
    <row r="122" s="11" customFormat="1">
      <c r="B122" s="215"/>
      <c r="C122" s="216"/>
      <c r="D122" s="217" t="s">
        <v>128</v>
      </c>
      <c r="E122" s="218" t="s">
        <v>19</v>
      </c>
      <c r="F122" s="219" t="s">
        <v>593</v>
      </c>
      <c r="G122" s="216"/>
      <c r="H122" s="220">
        <v>27.899999999999999</v>
      </c>
      <c r="I122" s="221"/>
      <c r="J122" s="216"/>
      <c r="K122" s="216"/>
      <c r="L122" s="222"/>
      <c r="M122" s="223"/>
      <c r="N122" s="224"/>
      <c r="O122" s="224"/>
      <c r="P122" s="224"/>
      <c r="Q122" s="224"/>
      <c r="R122" s="224"/>
      <c r="S122" s="224"/>
      <c r="T122" s="225"/>
      <c r="AT122" s="226" t="s">
        <v>128</v>
      </c>
      <c r="AU122" s="226" t="s">
        <v>79</v>
      </c>
      <c r="AV122" s="11" t="s">
        <v>79</v>
      </c>
      <c r="AW122" s="11" t="s">
        <v>31</v>
      </c>
      <c r="AX122" s="11" t="s">
        <v>77</v>
      </c>
      <c r="AY122" s="226" t="s">
        <v>118</v>
      </c>
    </row>
    <row r="123" s="1" customFormat="1" ht="22.5" customHeight="1">
      <c r="B123" s="37"/>
      <c r="C123" s="203" t="s">
        <v>151</v>
      </c>
      <c r="D123" s="203" t="s">
        <v>121</v>
      </c>
      <c r="E123" s="204" t="s">
        <v>594</v>
      </c>
      <c r="F123" s="205" t="s">
        <v>595</v>
      </c>
      <c r="G123" s="206" t="s">
        <v>206</v>
      </c>
      <c r="H123" s="207">
        <v>186</v>
      </c>
      <c r="I123" s="208"/>
      <c r="J123" s="209">
        <f>ROUND(I123*H123,2)</f>
        <v>0</v>
      </c>
      <c r="K123" s="205" t="s">
        <v>125</v>
      </c>
      <c r="L123" s="42"/>
      <c r="M123" s="210" t="s">
        <v>19</v>
      </c>
      <c r="N123" s="211" t="s">
        <v>40</v>
      </c>
      <c r="O123" s="78"/>
      <c r="P123" s="212">
        <f>O123*H123</f>
        <v>0</v>
      </c>
      <c r="Q123" s="212">
        <v>0.00084999999999999995</v>
      </c>
      <c r="R123" s="212">
        <f>Q123*H123</f>
        <v>0.15809999999999999</v>
      </c>
      <c r="S123" s="212">
        <v>0</v>
      </c>
      <c r="T123" s="213">
        <f>S123*H123</f>
        <v>0</v>
      </c>
      <c r="AR123" s="16" t="s">
        <v>140</v>
      </c>
      <c r="AT123" s="16" t="s">
        <v>121</v>
      </c>
      <c r="AU123" s="16" t="s">
        <v>79</v>
      </c>
      <c r="AY123" s="16" t="s">
        <v>118</v>
      </c>
      <c r="BE123" s="214">
        <f>IF(N123="základní",J123,0)</f>
        <v>0</v>
      </c>
      <c r="BF123" s="214">
        <f>IF(N123="snížená",J123,0)</f>
        <v>0</v>
      </c>
      <c r="BG123" s="214">
        <f>IF(N123="zákl. přenesená",J123,0)</f>
        <v>0</v>
      </c>
      <c r="BH123" s="214">
        <f>IF(N123="sníž. přenesená",J123,0)</f>
        <v>0</v>
      </c>
      <c r="BI123" s="214">
        <f>IF(N123="nulová",J123,0)</f>
        <v>0</v>
      </c>
      <c r="BJ123" s="16" t="s">
        <v>77</v>
      </c>
      <c r="BK123" s="214">
        <f>ROUND(I123*H123,2)</f>
        <v>0</v>
      </c>
      <c r="BL123" s="16" t="s">
        <v>140</v>
      </c>
      <c r="BM123" s="16" t="s">
        <v>596</v>
      </c>
    </row>
    <row r="124" s="1" customFormat="1">
      <c r="B124" s="37"/>
      <c r="C124" s="38"/>
      <c r="D124" s="217" t="s">
        <v>208</v>
      </c>
      <c r="E124" s="38"/>
      <c r="F124" s="227" t="s">
        <v>597</v>
      </c>
      <c r="G124" s="38"/>
      <c r="H124" s="38"/>
      <c r="I124" s="129"/>
      <c r="J124" s="38"/>
      <c r="K124" s="38"/>
      <c r="L124" s="42"/>
      <c r="M124" s="228"/>
      <c r="N124" s="78"/>
      <c r="O124" s="78"/>
      <c r="P124" s="78"/>
      <c r="Q124" s="78"/>
      <c r="R124" s="78"/>
      <c r="S124" s="78"/>
      <c r="T124" s="79"/>
      <c r="AT124" s="16" t="s">
        <v>208</v>
      </c>
      <c r="AU124" s="16" t="s">
        <v>79</v>
      </c>
    </row>
    <row r="125" s="11" customFormat="1">
      <c r="B125" s="215"/>
      <c r="C125" s="216"/>
      <c r="D125" s="217" t="s">
        <v>128</v>
      </c>
      <c r="E125" s="218" t="s">
        <v>19</v>
      </c>
      <c r="F125" s="219" t="s">
        <v>598</v>
      </c>
      <c r="G125" s="216"/>
      <c r="H125" s="220">
        <v>12</v>
      </c>
      <c r="I125" s="221"/>
      <c r="J125" s="216"/>
      <c r="K125" s="216"/>
      <c r="L125" s="222"/>
      <c r="M125" s="223"/>
      <c r="N125" s="224"/>
      <c r="O125" s="224"/>
      <c r="P125" s="224"/>
      <c r="Q125" s="224"/>
      <c r="R125" s="224"/>
      <c r="S125" s="224"/>
      <c r="T125" s="225"/>
      <c r="AT125" s="226" t="s">
        <v>128</v>
      </c>
      <c r="AU125" s="226" t="s">
        <v>79</v>
      </c>
      <c r="AV125" s="11" t="s">
        <v>79</v>
      </c>
      <c r="AW125" s="11" t="s">
        <v>31</v>
      </c>
      <c r="AX125" s="11" t="s">
        <v>69</v>
      </c>
      <c r="AY125" s="226" t="s">
        <v>118</v>
      </c>
    </row>
    <row r="126" s="11" customFormat="1">
      <c r="B126" s="215"/>
      <c r="C126" s="216"/>
      <c r="D126" s="217" t="s">
        <v>128</v>
      </c>
      <c r="E126" s="218" t="s">
        <v>19</v>
      </c>
      <c r="F126" s="219" t="s">
        <v>599</v>
      </c>
      <c r="G126" s="216"/>
      <c r="H126" s="220">
        <v>18</v>
      </c>
      <c r="I126" s="221"/>
      <c r="J126" s="216"/>
      <c r="K126" s="216"/>
      <c r="L126" s="222"/>
      <c r="M126" s="223"/>
      <c r="N126" s="224"/>
      <c r="O126" s="224"/>
      <c r="P126" s="224"/>
      <c r="Q126" s="224"/>
      <c r="R126" s="224"/>
      <c r="S126" s="224"/>
      <c r="T126" s="225"/>
      <c r="AT126" s="226" t="s">
        <v>128</v>
      </c>
      <c r="AU126" s="226" t="s">
        <v>79</v>
      </c>
      <c r="AV126" s="11" t="s">
        <v>79</v>
      </c>
      <c r="AW126" s="11" t="s">
        <v>31</v>
      </c>
      <c r="AX126" s="11" t="s">
        <v>69</v>
      </c>
      <c r="AY126" s="226" t="s">
        <v>118</v>
      </c>
    </row>
    <row r="127" s="11" customFormat="1">
      <c r="B127" s="215"/>
      <c r="C127" s="216"/>
      <c r="D127" s="217" t="s">
        <v>128</v>
      </c>
      <c r="E127" s="218" t="s">
        <v>19</v>
      </c>
      <c r="F127" s="219" t="s">
        <v>600</v>
      </c>
      <c r="G127" s="216"/>
      <c r="H127" s="220">
        <v>6</v>
      </c>
      <c r="I127" s="221"/>
      <c r="J127" s="216"/>
      <c r="K127" s="216"/>
      <c r="L127" s="222"/>
      <c r="M127" s="223"/>
      <c r="N127" s="224"/>
      <c r="O127" s="224"/>
      <c r="P127" s="224"/>
      <c r="Q127" s="224"/>
      <c r="R127" s="224"/>
      <c r="S127" s="224"/>
      <c r="T127" s="225"/>
      <c r="AT127" s="226" t="s">
        <v>128</v>
      </c>
      <c r="AU127" s="226" t="s">
        <v>79</v>
      </c>
      <c r="AV127" s="11" t="s">
        <v>79</v>
      </c>
      <c r="AW127" s="11" t="s">
        <v>31</v>
      </c>
      <c r="AX127" s="11" t="s">
        <v>69</v>
      </c>
      <c r="AY127" s="226" t="s">
        <v>118</v>
      </c>
    </row>
    <row r="128" s="11" customFormat="1">
      <c r="B128" s="215"/>
      <c r="C128" s="216"/>
      <c r="D128" s="217" t="s">
        <v>128</v>
      </c>
      <c r="E128" s="218" t="s">
        <v>19</v>
      </c>
      <c r="F128" s="219" t="s">
        <v>601</v>
      </c>
      <c r="G128" s="216"/>
      <c r="H128" s="220">
        <v>6</v>
      </c>
      <c r="I128" s="221"/>
      <c r="J128" s="216"/>
      <c r="K128" s="216"/>
      <c r="L128" s="222"/>
      <c r="M128" s="223"/>
      <c r="N128" s="224"/>
      <c r="O128" s="224"/>
      <c r="P128" s="224"/>
      <c r="Q128" s="224"/>
      <c r="R128" s="224"/>
      <c r="S128" s="224"/>
      <c r="T128" s="225"/>
      <c r="AT128" s="226" t="s">
        <v>128</v>
      </c>
      <c r="AU128" s="226" t="s">
        <v>79</v>
      </c>
      <c r="AV128" s="11" t="s">
        <v>79</v>
      </c>
      <c r="AW128" s="11" t="s">
        <v>31</v>
      </c>
      <c r="AX128" s="11" t="s">
        <v>69</v>
      </c>
      <c r="AY128" s="226" t="s">
        <v>118</v>
      </c>
    </row>
    <row r="129" s="11" customFormat="1">
      <c r="B129" s="215"/>
      <c r="C129" s="216"/>
      <c r="D129" s="217" t="s">
        <v>128</v>
      </c>
      <c r="E129" s="218" t="s">
        <v>19</v>
      </c>
      <c r="F129" s="219" t="s">
        <v>602</v>
      </c>
      <c r="G129" s="216"/>
      <c r="H129" s="220">
        <v>18</v>
      </c>
      <c r="I129" s="221"/>
      <c r="J129" s="216"/>
      <c r="K129" s="216"/>
      <c r="L129" s="222"/>
      <c r="M129" s="223"/>
      <c r="N129" s="224"/>
      <c r="O129" s="224"/>
      <c r="P129" s="224"/>
      <c r="Q129" s="224"/>
      <c r="R129" s="224"/>
      <c r="S129" s="224"/>
      <c r="T129" s="225"/>
      <c r="AT129" s="226" t="s">
        <v>128</v>
      </c>
      <c r="AU129" s="226" t="s">
        <v>79</v>
      </c>
      <c r="AV129" s="11" t="s">
        <v>79</v>
      </c>
      <c r="AW129" s="11" t="s">
        <v>31</v>
      </c>
      <c r="AX129" s="11" t="s">
        <v>69</v>
      </c>
      <c r="AY129" s="226" t="s">
        <v>118</v>
      </c>
    </row>
    <row r="130" s="11" customFormat="1">
      <c r="B130" s="215"/>
      <c r="C130" s="216"/>
      <c r="D130" s="217" t="s">
        <v>128</v>
      </c>
      <c r="E130" s="218" t="s">
        <v>19</v>
      </c>
      <c r="F130" s="219" t="s">
        <v>603</v>
      </c>
      <c r="G130" s="216"/>
      <c r="H130" s="220">
        <v>36</v>
      </c>
      <c r="I130" s="221"/>
      <c r="J130" s="216"/>
      <c r="K130" s="216"/>
      <c r="L130" s="222"/>
      <c r="M130" s="223"/>
      <c r="N130" s="224"/>
      <c r="O130" s="224"/>
      <c r="P130" s="224"/>
      <c r="Q130" s="224"/>
      <c r="R130" s="224"/>
      <c r="S130" s="224"/>
      <c r="T130" s="225"/>
      <c r="AT130" s="226" t="s">
        <v>128</v>
      </c>
      <c r="AU130" s="226" t="s">
        <v>79</v>
      </c>
      <c r="AV130" s="11" t="s">
        <v>79</v>
      </c>
      <c r="AW130" s="11" t="s">
        <v>31</v>
      </c>
      <c r="AX130" s="11" t="s">
        <v>69</v>
      </c>
      <c r="AY130" s="226" t="s">
        <v>118</v>
      </c>
    </row>
    <row r="131" s="11" customFormat="1">
      <c r="B131" s="215"/>
      <c r="C131" s="216"/>
      <c r="D131" s="217" t="s">
        <v>128</v>
      </c>
      <c r="E131" s="218" t="s">
        <v>19</v>
      </c>
      <c r="F131" s="219" t="s">
        <v>604</v>
      </c>
      <c r="G131" s="216"/>
      <c r="H131" s="220">
        <v>24</v>
      </c>
      <c r="I131" s="221"/>
      <c r="J131" s="216"/>
      <c r="K131" s="216"/>
      <c r="L131" s="222"/>
      <c r="M131" s="223"/>
      <c r="N131" s="224"/>
      <c r="O131" s="224"/>
      <c r="P131" s="224"/>
      <c r="Q131" s="224"/>
      <c r="R131" s="224"/>
      <c r="S131" s="224"/>
      <c r="T131" s="225"/>
      <c r="AT131" s="226" t="s">
        <v>128</v>
      </c>
      <c r="AU131" s="226" t="s">
        <v>79</v>
      </c>
      <c r="AV131" s="11" t="s">
        <v>79</v>
      </c>
      <c r="AW131" s="11" t="s">
        <v>31</v>
      </c>
      <c r="AX131" s="11" t="s">
        <v>69</v>
      </c>
      <c r="AY131" s="226" t="s">
        <v>118</v>
      </c>
    </row>
    <row r="132" s="11" customFormat="1">
      <c r="B132" s="215"/>
      <c r="C132" s="216"/>
      <c r="D132" s="217" t="s">
        <v>128</v>
      </c>
      <c r="E132" s="218" t="s">
        <v>19</v>
      </c>
      <c r="F132" s="219" t="s">
        <v>605</v>
      </c>
      <c r="G132" s="216"/>
      <c r="H132" s="220">
        <v>18</v>
      </c>
      <c r="I132" s="221"/>
      <c r="J132" s="216"/>
      <c r="K132" s="216"/>
      <c r="L132" s="222"/>
      <c r="M132" s="223"/>
      <c r="N132" s="224"/>
      <c r="O132" s="224"/>
      <c r="P132" s="224"/>
      <c r="Q132" s="224"/>
      <c r="R132" s="224"/>
      <c r="S132" s="224"/>
      <c r="T132" s="225"/>
      <c r="AT132" s="226" t="s">
        <v>128</v>
      </c>
      <c r="AU132" s="226" t="s">
        <v>79</v>
      </c>
      <c r="AV132" s="11" t="s">
        <v>79</v>
      </c>
      <c r="AW132" s="11" t="s">
        <v>31</v>
      </c>
      <c r="AX132" s="11" t="s">
        <v>69</v>
      </c>
      <c r="AY132" s="226" t="s">
        <v>118</v>
      </c>
    </row>
    <row r="133" s="11" customFormat="1">
      <c r="B133" s="215"/>
      <c r="C133" s="216"/>
      <c r="D133" s="217" t="s">
        <v>128</v>
      </c>
      <c r="E133" s="218" t="s">
        <v>19</v>
      </c>
      <c r="F133" s="219" t="s">
        <v>606</v>
      </c>
      <c r="G133" s="216"/>
      <c r="H133" s="220">
        <v>36</v>
      </c>
      <c r="I133" s="221"/>
      <c r="J133" s="216"/>
      <c r="K133" s="216"/>
      <c r="L133" s="222"/>
      <c r="M133" s="223"/>
      <c r="N133" s="224"/>
      <c r="O133" s="224"/>
      <c r="P133" s="224"/>
      <c r="Q133" s="224"/>
      <c r="R133" s="224"/>
      <c r="S133" s="224"/>
      <c r="T133" s="225"/>
      <c r="AT133" s="226" t="s">
        <v>128</v>
      </c>
      <c r="AU133" s="226" t="s">
        <v>79</v>
      </c>
      <c r="AV133" s="11" t="s">
        <v>79</v>
      </c>
      <c r="AW133" s="11" t="s">
        <v>31</v>
      </c>
      <c r="AX133" s="11" t="s">
        <v>69</v>
      </c>
      <c r="AY133" s="226" t="s">
        <v>118</v>
      </c>
    </row>
    <row r="134" s="11" customFormat="1">
      <c r="B134" s="215"/>
      <c r="C134" s="216"/>
      <c r="D134" s="217" t="s">
        <v>128</v>
      </c>
      <c r="E134" s="218" t="s">
        <v>19</v>
      </c>
      <c r="F134" s="219" t="s">
        <v>607</v>
      </c>
      <c r="G134" s="216"/>
      <c r="H134" s="220">
        <v>12</v>
      </c>
      <c r="I134" s="221"/>
      <c r="J134" s="216"/>
      <c r="K134" s="216"/>
      <c r="L134" s="222"/>
      <c r="M134" s="223"/>
      <c r="N134" s="224"/>
      <c r="O134" s="224"/>
      <c r="P134" s="224"/>
      <c r="Q134" s="224"/>
      <c r="R134" s="224"/>
      <c r="S134" s="224"/>
      <c r="T134" s="225"/>
      <c r="AT134" s="226" t="s">
        <v>128</v>
      </c>
      <c r="AU134" s="226" t="s">
        <v>79</v>
      </c>
      <c r="AV134" s="11" t="s">
        <v>79</v>
      </c>
      <c r="AW134" s="11" t="s">
        <v>31</v>
      </c>
      <c r="AX134" s="11" t="s">
        <v>69</v>
      </c>
      <c r="AY134" s="226" t="s">
        <v>118</v>
      </c>
    </row>
    <row r="135" s="12" customFormat="1">
      <c r="B135" s="232"/>
      <c r="C135" s="233"/>
      <c r="D135" s="217" t="s">
        <v>128</v>
      </c>
      <c r="E135" s="234" t="s">
        <v>19</v>
      </c>
      <c r="F135" s="235" t="s">
        <v>213</v>
      </c>
      <c r="G135" s="233"/>
      <c r="H135" s="236">
        <v>186</v>
      </c>
      <c r="I135" s="237"/>
      <c r="J135" s="233"/>
      <c r="K135" s="233"/>
      <c r="L135" s="238"/>
      <c r="M135" s="239"/>
      <c r="N135" s="240"/>
      <c r="O135" s="240"/>
      <c r="P135" s="240"/>
      <c r="Q135" s="240"/>
      <c r="R135" s="240"/>
      <c r="S135" s="240"/>
      <c r="T135" s="241"/>
      <c r="AT135" s="242" t="s">
        <v>128</v>
      </c>
      <c r="AU135" s="242" t="s">
        <v>79</v>
      </c>
      <c r="AV135" s="12" t="s">
        <v>140</v>
      </c>
      <c r="AW135" s="12" t="s">
        <v>31</v>
      </c>
      <c r="AX135" s="12" t="s">
        <v>77</v>
      </c>
      <c r="AY135" s="242" t="s">
        <v>118</v>
      </c>
    </row>
    <row r="136" s="1" customFormat="1" ht="22.5" customHeight="1">
      <c r="B136" s="37"/>
      <c r="C136" s="203" t="s">
        <v>155</v>
      </c>
      <c r="D136" s="203" t="s">
        <v>121</v>
      </c>
      <c r="E136" s="204" t="s">
        <v>608</v>
      </c>
      <c r="F136" s="205" t="s">
        <v>609</v>
      </c>
      <c r="G136" s="206" t="s">
        <v>206</v>
      </c>
      <c r="H136" s="207">
        <v>186</v>
      </c>
      <c r="I136" s="208"/>
      <c r="J136" s="209">
        <f>ROUND(I136*H136,2)</f>
        <v>0</v>
      </c>
      <c r="K136" s="205" t="s">
        <v>125</v>
      </c>
      <c r="L136" s="42"/>
      <c r="M136" s="210" t="s">
        <v>19</v>
      </c>
      <c r="N136" s="211" t="s">
        <v>40</v>
      </c>
      <c r="O136" s="78"/>
      <c r="P136" s="212">
        <f>O136*H136</f>
        <v>0</v>
      </c>
      <c r="Q136" s="212">
        <v>0</v>
      </c>
      <c r="R136" s="212">
        <f>Q136*H136</f>
        <v>0</v>
      </c>
      <c r="S136" s="212">
        <v>0</v>
      </c>
      <c r="T136" s="213">
        <f>S136*H136</f>
        <v>0</v>
      </c>
      <c r="AR136" s="16" t="s">
        <v>140</v>
      </c>
      <c r="AT136" s="16" t="s">
        <v>121</v>
      </c>
      <c r="AU136" s="16" t="s">
        <v>79</v>
      </c>
      <c r="AY136" s="16" t="s">
        <v>118</v>
      </c>
      <c r="BE136" s="214">
        <f>IF(N136="základní",J136,0)</f>
        <v>0</v>
      </c>
      <c r="BF136" s="214">
        <f>IF(N136="snížená",J136,0)</f>
        <v>0</v>
      </c>
      <c r="BG136" s="214">
        <f>IF(N136="zákl. přenesená",J136,0)</f>
        <v>0</v>
      </c>
      <c r="BH136" s="214">
        <f>IF(N136="sníž. přenesená",J136,0)</f>
        <v>0</v>
      </c>
      <c r="BI136" s="214">
        <f>IF(N136="nulová",J136,0)</f>
        <v>0</v>
      </c>
      <c r="BJ136" s="16" t="s">
        <v>77</v>
      </c>
      <c r="BK136" s="214">
        <f>ROUND(I136*H136,2)</f>
        <v>0</v>
      </c>
      <c r="BL136" s="16" t="s">
        <v>140</v>
      </c>
      <c r="BM136" s="16" t="s">
        <v>610</v>
      </c>
    </row>
    <row r="137" s="11" customFormat="1">
      <c r="B137" s="215"/>
      <c r="C137" s="216"/>
      <c r="D137" s="217" t="s">
        <v>128</v>
      </c>
      <c r="E137" s="218" t="s">
        <v>19</v>
      </c>
      <c r="F137" s="219" t="s">
        <v>598</v>
      </c>
      <c r="G137" s="216"/>
      <c r="H137" s="220">
        <v>12</v>
      </c>
      <c r="I137" s="221"/>
      <c r="J137" s="216"/>
      <c r="K137" s="216"/>
      <c r="L137" s="222"/>
      <c r="M137" s="223"/>
      <c r="N137" s="224"/>
      <c r="O137" s="224"/>
      <c r="P137" s="224"/>
      <c r="Q137" s="224"/>
      <c r="R137" s="224"/>
      <c r="S137" s="224"/>
      <c r="T137" s="225"/>
      <c r="AT137" s="226" t="s">
        <v>128</v>
      </c>
      <c r="AU137" s="226" t="s">
        <v>79</v>
      </c>
      <c r="AV137" s="11" t="s">
        <v>79</v>
      </c>
      <c r="AW137" s="11" t="s">
        <v>31</v>
      </c>
      <c r="AX137" s="11" t="s">
        <v>69</v>
      </c>
      <c r="AY137" s="226" t="s">
        <v>118</v>
      </c>
    </row>
    <row r="138" s="11" customFormat="1">
      <c r="B138" s="215"/>
      <c r="C138" s="216"/>
      <c r="D138" s="217" t="s">
        <v>128</v>
      </c>
      <c r="E138" s="218" t="s">
        <v>19</v>
      </c>
      <c r="F138" s="219" t="s">
        <v>599</v>
      </c>
      <c r="G138" s="216"/>
      <c r="H138" s="220">
        <v>18</v>
      </c>
      <c r="I138" s="221"/>
      <c r="J138" s="216"/>
      <c r="K138" s="216"/>
      <c r="L138" s="222"/>
      <c r="M138" s="223"/>
      <c r="N138" s="224"/>
      <c r="O138" s="224"/>
      <c r="P138" s="224"/>
      <c r="Q138" s="224"/>
      <c r="R138" s="224"/>
      <c r="S138" s="224"/>
      <c r="T138" s="225"/>
      <c r="AT138" s="226" t="s">
        <v>128</v>
      </c>
      <c r="AU138" s="226" t="s">
        <v>79</v>
      </c>
      <c r="AV138" s="11" t="s">
        <v>79</v>
      </c>
      <c r="AW138" s="11" t="s">
        <v>31</v>
      </c>
      <c r="AX138" s="11" t="s">
        <v>69</v>
      </c>
      <c r="AY138" s="226" t="s">
        <v>118</v>
      </c>
    </row>
    <row r="139" s="11" customFormat="1">
      <c r="B139" s="215"/>
      <c r="C139" s="216"/>
      <c r="D139" s="217" t="s">
        <v>128</v>
      </c>
      <c r="E139" s="218" t="s">
        <v>19</v>
      </c>
      <c r="F139" s="219" t="s">
        <v>600</v>
      </c>
      <c r="G139" s="216"/>
      <c r="H139" s="220">
        <v>6</v>
      </c>
      <c r="I139" s="221"/>
      <c r="J139" s="216"/>
      <c r="K139" s="216"/>
      <c r="L139" s="222"/>
      <c r="M139" s="223"/>
      <c r="N139" s="224"/>
      <c r="O139" s="224"/>
      <c r="P139" s="224"/>
      <c r="Q139" s="224"/>
      <c r="R139" s="224"/>
      <c r="S139" s="224"/>
      <c r="T139" s="225"/>
      <c r="AT139" s="226" t="s">
        <v>128</v>
      </c>
      <c r="AU139" s="226" t="s">
        <v>79</v>
      </c>
      <c r="AV139" s="11" t="s">
        <v>79</v>
      </c>
      <c r="AW139" s="11" t="s">
        <v>31</v>
      </c>
      <c r="AX139" s="11" t="s">
        <v>69</v>
      </c>
      <c r="AY139" s="226" t="s">
        <v>118</v>
      </c>
    </row>
    <row r="140" s="11" customFormat="1">
      <c r="B140" s="215"/>
      <c r="C140" s="216"/>
      <c r="D140" s="217" t="s">
        <v>128</v>
      </c>
      <c r="E140" s="218" t="s">
        <v>19</v>
      </c>
      <c r="F140" s="219" t="s">
        <v>601</v>
      </c>
      <c r="G140" s="216"/>
      <c r="H140" s="220">
        <v>6</v>
      </c>
      <c r="I140" s="221"/>
      <c r="J140" s="216"/>
      <c r="K140" s="216"/>
      <c r="L140" s="222"/>
      <c r="M140" s="223"/>
      <c r="N140" s="224"/>
      <c r="O140" s="224"/>
      <c r="P140" s="224"/>
      <c r="Q140" s="224"/>
      <c r="R140" s="224"/>
      <c r="S140" s="224"/>
      <c r="T140" s="225"/>
      <c r="AT140" s="226" t="s">
        <v>128</v>
      </c>
      <c r="AU140" s="226" t="s">
        <v>79</v>
      </c>
      <c r="AV140" s="11" t="s">
        <v>79</v>
      </c>
      <c r="AW140" s="11" t="s">
        <v>31</v>
      </c>
      <c r="AX140" s="11" t="s">
        <v>69</v>
      </c>
      <c r="AY140" s="226" t="s">
        <v>118</v>
      </c>
    </row>
    <row r="141" s="11" customFormat="1">
      <c r="B141" s="215"/>
      <c r="C141" s="216"/>
      <c r="D141" s="217" t="s">
        <v>128</v>
      </c>
      <c r="E141" s="218" t="s">
        <v>19</v>
      </c>
      <c r="F141" s="219" t="s">
        <v>602</v>
      </c>
      <c r="G141" s="216"/>
      <c r="H141" s="220">
        <v>18</v>
      </c>
      <c r="I141" s="221"/>
      <c r="J141" s="216"/>
      <c r="K141" s="216"/>
      <c r="L141" s="222"/>
      <c r="M141" s="223"/>
      <c r="N141" s="224"/>
      <c r="O141" s="224"/>
      <c r="P141" s="224"/>
      <c r="Q141" s="224"/>
      <c r="R141" s="224"/>
      <c r="S141" s="224"/>
      <c r="T141" s="225"/>
      <c r="AT141" s="226" t="s">
        <v>128</v>
      </c>
      <c r="AU141" s="226" t="s">
        <v>79</v>
      </c>
      <c r="AV141" s="11" t="s">
        <v>79</v>
      </c>
      <c r="AW141" s="11" t="s">
        <v>31</v>
      </c>
      <c r="AX141" s="11" t="s">
        <v>69</v>
      </c>
      <c r="AY141" s="226" t="s">
        <v>118</v>
      </c>
    </row>
    <row r="142" s="11" customFormat="1">
      <c r="B142" s="215"/>
      <c r="C142" s="216"/>
      <c r="D142" s="217" t="s">
        <v>128</v>
      </c>
      <c r="E142" s="218" t="s">
        <v>19</v>
      </c>
      <c r="F142" s="219" t="s">
        <v>603</v>
      </c>
      <c r="G142" s="216"/>
      <c r="H142" s="220">
        <v>36</v>
      </c>
      <c r="I142" s="221"/>
      <c r="J142" s="216"/>
      <c r="K142" s="216"/>
      <c r="L142" s="222"/>
      <c r="M142" s="223"/>
      <c r="N142" s="224"/>
      <c r="O142" s="224"/>
      <c r="P142" s="224"/>
      <c r="Q142" s="224"/>
      <c r="R142" s="224"/>
      <c r="S142" s="224"/>
      <c r="T142" s="225"/>
      <c r="AT142" s="226" t="s">
        <v>128</v>
      </c>
      <c r="AU142" s="226" t="s">
        <v>79</v>
      </c>
      <c r="AV142" s="11" t="s">
        <v>79</v>
      </c>
      <c r="AW142" s="11" t="s">
        <v>31</v>
      </c>
      <c r="AX142" s="11" t="s">
        <v>69</v>
      </c>
      <c r="AY142" s="226" t="s">
        <v>118</v>
      </c>
    </row>
    <row r="143" s="11" customFormat="1">
      <c r="B143" s="215"/>
      <c r="C143" s="216"/>
      <c r="D143" s="217" t="s">
        <v>128</v>
      </c>
      <c r="E143" s="218" t="s">
        <v>19</v>
      </c>
      <c r="F143" s="219" t="s">
        <v>604</v>
      </c>
      <c r="G143" s="216"/>
      <c r="H143" s="220">
        <v>24</v>
      </c>
      <c r="I143" s="221"/>
      <c r="J143" s="216"/>
      <c r="K143" s="216"/>
      <c r="L143" s="222"/>
      <c r="M143" s="223"/>
      <c r="N143" s="224"/>
      <c r="O143" s="224"/>
      <c r="P143" s="224"/>
      <c r="Q143" s="224"/>
      <c r="R143" s="224"/>
      <c r="S143" s="224"/>
      <c r="T143" s="225"/>
      <c r="AT143" s="226" t="s">
        <v>128</v>
      </c>
      <c r="AU143" s="226" t="s">
        <v>79</v>
      </c>
      <c r="AV143" s="11" t="s">
        <v>79</v>
      </c>
      <c r="AW143" s="11" t="s">
        <v>31</v>
      </c>
      <c r="AX143" s="11" t="s">
        <v>69</v>
      </c>
      <c r="AY143" s="226" t="s">
        <v>118</v>
      </c>
    </row>
    <row r="144" s="11" customFormat="1">
      <c r="B144" s="215"/>
      <c r="C144" s="216"/>
      <c r="D144" s="217" t="s">
        <v>128</v>
      </c>
      <c r="E144" s="218" t="s">
        <v>19</v>
      </c>
      <c r="F144" s="219" t="s">
        <v>605</v>
      </c>
      <c r="G144" s="216"/>
      <c r="H144" s="220">
        <v>18</v>
      </c>
      <c r="I144" s="221"/>
      <c r="J144" s="216"/>
      <c r="K144" s="216"/>
      <c r="L144" s="222"/>
      <c r="M144" s="223"/>
      <c r="N144" s="224"/>
      <c r="O144" s="224"/>
      <c r="P144" s="224"/>
      <c r="Q144" s="224"/>
      <c r="R144" s="224"/>
      <c r="S144" s="224"/>
      <c r="T144" s="225"/>
      <c r="AT144" s="226" t="s">
        <v>128</v>
      </c>
      <c r="AU144" s="226" t="s">
        <v>79</v>
      </c>
      <c r="AV144" s="11" t="s">
        <v>79</v>
      </c>
      <c r="AW144" s="11" t="s">
        <v>31</v>
      </c>
      <c r="AX144" s="11" t="s">
        <v>69</v>
      </c>
      <c r="AY144" s="226" t="s">
        <v>118</v>
      </c>
    </row>
    <row r="145" s="11" customFormat="1">
      <c r="B145" s="215"/>
      <c r="C145" s="216"/>
      <c r="D145" s="217" t="s">
        <v>128</v>
      </c>
      <c r="E145" s="218" t="s">
        <v>19</v>
      </c>
      <c r="F145" s="219" t="s">
        <v>606</v>
      </c>
      <c r="G145" s="216"/>
      <c r="H145" s="220">
        <v>36</v>
      </c>
      <c r="I145" s="221"/>
      <c r="J145" s="216"/>
      <c r="K145" s="216"/>
      <c r="L145" s="222"/>
      <c r="M145" s="223"/>
      <c r="N145" s="224"/>
      <c r="O145" s="224"/>
      <c r="P145" s="224"/>
      <c r="Q145" s="224"/>
      <c r="R145" s="224"/>
      <c r="S145" s="224"/>
      <c r="T145" s="225"/>
      <c r="AT145" s="226" t="s">
        <v>128</v>
      </c>
      <c r="AU145" s="226" t="s">
        <v>79</v>
      </c>
      <c r="AV145" s="11" t="s">
        <v>79</v>
      </c>
      <c r="AW145" s="11" t="s">
        <v>31</v>
      </c>
      <c r="AX145" s="11" t="s">
        <v>69</v>
      </c>
      <c r="AY145" s="226" t="s">
        <v>118</v>
      </c>
    </row>
    <row r="146" s="11" customFormat="1">
      <c r="B146" s="215"/>
      <c r="C146" s="216"/>
      <c r="D146" s="217" t="s">
        <v>128</v>
      </c>
      <c r="E146" s="218" t="s">
        <v>19</v>
      </c>
      <c r="F146" s="219" t="s">
        <v>607</v>
      </c>
      <c r="G146" s="216"/>
      <c r="H146" s="220">
        <v>12</v>
      </c>
      <c r="I146" s="221"/>
      <c r="J146" s="216"/>
      <c r="K146" s="216"/>
      <c r="L146" s="222"/>
      <c r="M146" s="223"/>
      <c r="N146" s="224"/>
      <c r="O146" s="224"/>
      <c r="P146" s="224"/>
      <c r="Q146" s="224"/>
      <c r="R146" s="224"/>
      <c r="S146" s="224"/>
      <c r="T146" s="225"/>
      <c r="AT146" s="226" t="s">
        <v>128</v>
      </c>
      <c r="AU146" s="226" t="s">
        <v>79</v>
      </c>
      <c r="AV146" s="11" t="s">
        <v>79</v>
      </c>
      <c r="AW146" s="11" t="s">
        <v>31</v>
      </c>
      <c r="AX146" s="11" t="s">
        <v>69</v>
      </c>
      <c r="AY146" s="226" t="s">
        <v>118</v>
      </c>
    </row>
    <row r="147" s="12" customFormat="1">
      <c r="B147" s="232"/>
      <c r="C147" s="233"/>
      <c r="D147" s="217" t="s">
        <v>128</v>
      </c>
      <c r="E147" s="234" t="s">
        <v>19</v>
      </c>
      <c r="F147" s="235" t="s">
        <v>213</v>
      </c>
      <c r="G147" s="233"/>
      <c r="H147" s="236">
        <v>186</v>
      </c>
      <c r="I147" s="237"/>
      <c r="J147" s="233"/>
      <c r="K147" s="233"/>
      <c r="L147" s="238"/>
      <c r="M147" s="239"/>
      <c r="N147" s="240"/>
      <c r="O147" s="240"/>
      <c r="P147" s="240"/>
      <c r="Q147" s="240"/>
      <c r="R147" s="240"/>
      <c r="S147" s="240"/>
      <c r="T147" s="241"/>
      <c r="AT147" s="242" t="s">
        <v>128</v>
      </c>
      <c r="AU147" s="242" t="s">
        <v>79</v>
      </c>
      <c r="AV147" s="12" t="s">
        <v>140</v>
      </c>
      <c r="AW147" s="12" t="s">
        <v>31</v>
      </c>
      <c r="AX147" s="12" t="s">
        <v>77</v>
      </c>
      <c r="AY147" s="242" t="s">
        <v>118</v>
      </c>
    </row>
    <row r="148" s="1" customFormat="1" ht="22.5" customHeight="1">
      <c r="B148" s="37"/>
      <c r="C148" s="203" t="s">
        <v>161</v>
      </c>
      <c r="D148" s="203" t="s">
        <v>121</v>
      </c>
      <c r="E148" s="204" t="s">
        <v>611</v>
      </c>
      <c r="F148" s="205" t="s">
        <v>612</v>
      </c>
      <c r="G148" s="206" t="s">
        <v>577</v>
      </c>
      <c r="H148" s="207">
        <v>55.799999999999997</v>
      </c>
      <c r="I148" s="208"/>
      <c r="J148" s="209">
        <f>ROUND(I148*H148,2)</f>
        <v>0</v>
      </c>
      <c r="K148" s="205" t="s">
        <v>125</v>
      </c>
      <c r="L148" s="42"/>
      <c r="M148" s="210" t="s">
        <v>19</v>
      </c>
      <c r="N148" s="211" t="s">
        <v>40</v>
      </c>
      <c r="O148" s="78"/>
      <c r="P148" s="212">
        <f>O148*H148</f>
        <v>0</v>
      </c>
      <c r="Q148" s="212">
        <v>0</v>
      </c>
      <c r="R148" s="212">
        <f>Q148*H148</f>
        <v>0</v>
      </c>
      <c r="S148" s="212">
        <v>0</v>
      </c>
      <c r="T148" s="213">
        <f>S148*H148</f>
        <v>0</v>
      </c>
      <c r="AR148" s="16" t="s">
        <v>140</v>
      </c>
      <c r="AT148" s="16" t="s">
        <v>121</v>
      </c>
      <c r="AU148" s="16" t="s">
        <v>79</v>
      </c>
      <c r="AY148" s="16" t="s">
        <v>118</v>
      </c>
      <c r="BE148" s="214">
        <f>IF(N148="základní",J148,0)</f>
        <v>0</v>
      </c>
      <c r="BF148" s="214">
        <f>IF(N148="snížená",J148,0)</f>
        <v>0</v>
      </c>
      <c r="BG148" s="214">
        <f>IF(N148="zákl. přenesená",J148,0)</f>
        <v>0</v>
      </c>
      <c r="BH148" s="214">
        <f>IF(N148="sníž. přenesená",J148,0)</f>
        <v>0</v>
      </c>
      <c r="BI148" s="214">
        <f>IF(N148="nulová",J148,0)</f>
        <v>0</v>
      </c>
      <c r="BJ148" s="16" t="s">
        <v>77</v>
      </c>
      <c r="BK148" s="214">
        <f>ROUND(I148*H148,2)</f>
        <v>0</v>
      </c>
      <c r="BL148" s="16" t="s">
        <v>140</v>
      </c>
      <c r="BM148" s="16" t="s">
        <v>613</v>
      </c>
    </row>
    <row r="149" s="1" customFormat="1">
      <c r="B149" s="37"/>
      <c r="C149" s="38"/>
      <c r="D149" s="217" t="s">
        <v>208</v>
      </c>
      <c r="E149" s="38"/>
      <c r="F149" s="227" t="s">
        <v>614</v>
      </c>
      <c r="G149" s="38"/>
      <c r="H149" s="38"/>
      <c r="I149" s="129"/>
      <c r="J149" s="38"/>
      <c r="K149" s="38"/>
      <c r="L149" s="42"/>
      <c r="M149" s="228"/>
      <c r="N149" s="78"/>
      <c r="O149" s="78"/>
      <c r="P149" s="78"/>
      <c r="Q149" s="78"/>
      <c r="R149" s="78"/>
      <c r="S149" s="78"/>
      <c r="T149" s="79"/>
      <c r="AT149" s="16" t="s">
        <v>208</v>
      </c>
      <c r="AU149" s="16" t="s">
        <v>79</v>
      </c>
    </row>
    <row r="150" s="11" customFormat="1">
      <c r="B150" s="215"/>
      <c r="C150" s="216"/>
      <c r="D150" s="217" t="s">
        <v>128</v>
      </c>
      <c r="E150" s="218" t="s">
        <v>19</v>
      </c>
      <c r="F150" s="219" t="s">
        <v>580</v>
      </c>
      <c r="G150" s="216"/>
      <c r="H150" s="220">
        <v>3.6000000000000001</v>
      </c>
      <c r="I150" s="221"/>
      <c r="J150" s="216"/>
      <c r="K150" s="216"/>
      <c r="L150" s="222"/>
      <c r="M150" s="223"/>
      <c r="N150" s="224"/>
      <c r="O150" s="224"/>
      <c r="P150" s="224"/>
      <c r="Q150" s="224"/>
      <c r="R150" s="224"/>
      <c r="S150" s="224"/>
      <c r="T150" s="225"/>
      <c r="AT150" s="226" t="s">
        <v>128</v>
      </c>
      <c r="AU150" s="226" t="s">
        <v>79</v>
      </c>
      <c r="AV150" s="11" t="s">
        <v>79</v>
      </c>
      <c r="AW150" s="11" t="s">
        <v>31</v>
      </c>
      <c r="AX150" s="11" t="s">
        <v>69</v>
      </c>
      <c r="AY150" s="226" t="s">
        <v>118</v>
      </c>
    </row>
    <row r="151" s="11" customFormat="1">
      <c r="B151" s="215"/>
      <c r="C151" s="216"/>
      <c r="D151" s="217" t="s">
        <v>128</v>
      </c>
      <c r="E151" s="218" t="s">
        <v>19</v>
      </c>
      <c r="F151" s="219" t="s">
        <v>581</v>
      </c>
      <c r="G151" s="216"/>
      <c r="H151" s="220">
        <v>5.4000000000000004</v>
      </c>
      <c r="I151" s="221"/>
      <c r="J151" s="216"/>
      <c r="K151" s="216"/>
      <c r="L151" s="222"/>
      <c r="M151" s="223"/>
      <c r="N151" s="224"/>
      <c r="O151" s="224"/>
      <c r="P151" s="224"/>
      <c r="Q151" s="224"/>
      <c r="R151" s="224"/>
      <c r="S151" s="224"/>
      <c r="T151" s="225"/>
      <c r="AT151" s="226" t="s">
        <v>128</v>
      </c>
      <c r="AU151" s="226" t="s">
        <v>79</v>
      </c>
      <c r="AV151" s="11" t="s">
        <v>79</v>
      </c>
      <c r="AW151" s="11" t="s">
        <v>31</v>
      </c>
      <c r="AX151" s="11" t="s">
        <v>69</v>
      </c>
      <c r="AY151" s="226" t="s">
        <v>118</v>
      </c>
    </row>
    <row r="152" s="11" customFormat="1">
      <c r="B152" s="215"/>
      <c r="C152" s="216"/>
      <c r="D152" s="217" t="s">
        <v>128</v>
      </c>
      <c r="E152" s="218" t="s">
        <v>19</v>
      </c>
      <c r="F152" s="219" t="s">
        <v>582</v>
      </c>
      <c r="G152" s="216"/>
      <c r="H152" s="220">
        <v>1.8</v>
      </c>
      <c r="I152" s="221"/>
      <c r="J152" s="216"/>
      <c r="K152" s="216"/>
      <c r="L152" s="222"/>
      <c r="M152" s="223"/>
      <c r="N152" s="224"/>
      <c r="O152" s="224"/>
      <c r="P152" s="224"/>
      <c r="Q152" s="224"/>
      <c r="R152" s="224"/>
      <c r="S152" s="224"/>
      <c r="T152" s="225"/>
      <c r="AT152" s="226" t="s">
        <v>128</v>
      </c>
      <c r="AU152" s="226" t="s">
        <v>79</v>
      </c>
      <c r="AV152" s="11" t="s">
        <v>79</v>
      </c>
      <c r="AW152" s="11" t="s">
        <v>31</v>
      </c>
      <c r="AX152" s="11" t="s">
        <v>69</v>
      </c>
      <c r="AY152" s="226" t="s">
        <v>118</v>
      </c>
    </row>
    <row r="153" s="11" customFormat="1">
      <c r="B153" s="215"/>
      <c r="C153" s="216"/>
      <c r="D153" s="217" t="s">
        <v>128</v>
      </c>
      <c r="E153" s="218" t="s">
        <v>19</v>
      </c>
      <c r="F153" s="219" t="s">
        <v>583</v>
      </c>
      <c r="G153" s="216"/>
      <c r="H153" s="220">
        <v>1.8</v>
      </c>
      <c r="I153" s="221"/>
      <c r="J153" s="216"/>
      <c r="K153" s="216"/>
      <c r="L153" s="222"/>
      <c r="M153" s="223"/>
      <c r="N153" s="224"/>
      <c r="O153" s="224"/>
      <c r="P153" s="224"/>
      <c r="Q153" s="224"/>
      <c r="R153" s="224"/>
      <c r="S153" s="224"/>
      <c r="T153" s="225"/>
      <c r="AT153" s="226" t="s">
        <v>128</v>
      </c>
      <c r="AU153" s="226" t="s">
        <v>79</v>
      </c>
      <c r="AV153" s="11" t="s">
        <v>79</v>
      </c>
      <c r="AW153" s="11" t="s">
        <v>31</v>
      </c>
      <c r="AX153" s="11" t="s">
        <v>69</v>
      </c>
      <c r="AY153" s="226" t="s">
        <v>118</v>
      </c>
    </row>
    <row r="154" s="11" customFormat="1">
      <c r="B154" s="215"/>
      <c r="C154" s="216"/>
      <c r="D154" s="217" t="s">
        <v>128</v>
      </c>
      <c r="E154" s="218" t="s">
        <v>19</v>
      </c>
      <c r="F154" s="219" t="s">
        <v>584</v>
      </c>
      <c r="G154" s="216"/>
      <c r="H154" s="220">
        <v>5.4000000000000004</v>
      </c>
      <c r="I154" s="221"/>
      <c r="J154" s="216"/>
      <c r="K154" s="216"/>
      <c r="L154" s="222"/>
      <c r="M154" s="223"/>
      <c r="N154" s="224"/>
      <c r="O154" s="224"/>
      <c r="P154" s="224"/>
      <c r="Q154" s="224"/>
      <c r="R154" s="224"/>
      <c r="S154" s="224"/>
      <c r="T154" s="225"/>
      <c r="AT154" s="226" t="s">
        <v>128</v>
      </c>
      <c r="AU154" s="226" t="s">
        <v>79</v>
      </c>
      <c r="AV154" s="11" t="s">
        <v>79</v>
      </c>
      <c r="AW154" s="11" t="s">
        <v>31</v>
      </c>
      <c r="AX154" s="11" t="s">
        <v>69</v>
      </c>
      <c r="AY154" s="226" t="s">
        <v>118</v>
      </c>
    </row>
    <row r="155" s="11" customFormat="1">
      <c r="B155" s="215"/>
      <c r="C155" s="216"/>
      <c r="D155" s="217" t="s">
        <v>128</v>
      </c>
      <c r="E155" s="218" t="s">
        <v>19</v>
      </c>
      <c r="F155" s="219" t="s">
        <v>585</v>
      </c>
      <c r="G155" s="216"/>
      <c r="H155" s="220">
        <v>10.800000000000001</v>
      </c>
      <c r="I155" s="221"/>
      <c r="J155" s="216"/>
      <c r="K155" s="216"/>
      <c r="L155" s="222"/>
      <c r="M155" s="223"/>
      <c r="N155" s="224"/>
      <c r="O155" s="224"/>
      <c r="P155" s="224"/>
      <c r="Q155" s="224"/>
      <c r="R155" s="224"/>
      <c r="S155" s="224"/>
      <c r="T155" s="225"/>
      <c r="AT155" s="226" t="s">
        <v>128</v>
      </c>
      <c r="AU155" s="226" t="s">
        <v>79</v>
      </c>
      <c r="AV155" s="11" t="s">
        <v>79</v>
      </c>
      <c r="AW155" s="11" t="s">
        <v>31</v>
      </c>
      <c r="AX155" s="11" t="s">
        <v>69</v>
      </c>
      <c r="AY155" s="226" t="s">
        <v>118</v>
      </c>
    </row>
    <row r="156" s="11" customFormat="1">
      <c r="B156" s="215"/>
      <c r="C156" s="216"/>
      <c r="D156" s="217" t="s">
        <v>128</v>
      </c>
      <c r="E156" s="218" t="s">
        <v>19</v>
      </c>
      <c r="F156" s="219" t="s">
        <v>586</v>
      </c>
      <c r="G156" s="216"/>
      <c r="H156" s="220">
        <v>7.2000000000000002</v>
      </c>
      <c r="I156" s="221"/>
      <c r="J156" s="216"/>
      <c r="K156" s="216"/>
      <c r="L156" s="222"/>
      <c r="M156" s="223"/>
      <c r="N156" s="224"/>
      <c r="O156" s="224"/>
      <c r="P156" s="224"/>
      <c r="Q156" s="224"/>
      <c r="R156" s="224"/>
      <c r="S156" s="224"/>
      <c r="T156" s="225"/>
      <c r="AT156" s="226" t="s">
        <v>128</v>
      </c>
      <c r="AU156" s="226" t="s">
        <v>79</v>
      </c>
      <c r="AV156" s="11" t="s">
        <v>79</v>
      </c>
      <c r="AW156" s="11" t="s">
        <v>31</v>
      </c>
      <c r="AX156" s="11" t="s">
        <v>69</v>
      </c>
      <c r="AY156" s="226" t="s">
        <v>118</v>
      </c>
    </row>
    <row r="157" s="11" customFormat="1">
      <c r="B157" s="215"/>
      <c r="C157" s="216"/>
      <c r="D157" s="217" t="s">
        <v>128</v>
      </c>
      <c r="E157" s="218" t="s">
        <v>19</v>
      </c>
      <c r="F157" s="219" t="s">
        <v>587</v>
      </c>
      <c r="G157" s="216"/>
      <c r="H157" s="220">
        <v>5.4000000000000004</v>
      </c>
      <c r="I157" s="221"/>
      <c r="J157" s="216"/>
      <c r="K157" s="216"/>
      <c r="L157" s="222"/>
      <c r="M157" s="223"/>
      <c r="N157" s="224"/>
      <c r="O157" s="224"/>
      <c r="P157" s="224"/>
      <c r="Q157" s="224"/>
      <c r="R157" s="224"/>
      <c r="S157" s="224"/>
      <c r="T157" s="225"/>
      <c r="AT157" s="226" t="s">
        <v>128</v>
      </c>
      <c r="AU157" s="226" t="s">
        <v>79</v>
      </c>
      <c r="AV157" s="11" t="s">
        <v>79</v>
      </c>
      <c r="AW157" s="11" t="s">
        <v>31</v>
      </c>
      <c r="AX157" s="11" t="s">
        <v>69</v>
      </c>
      <c r="AY157" s="226" t="s">
        <v>118</v>
      </c>
    </row>
    <row r="158" s="11" customFormat="1">
      <c r="B158" s="215"/>
      <c r="C158" s="216"/>
      <c r="D158" s="217" t="s">
        <v>128</v>
      </c>
      <c r="E158" s="218" t="s">
        <v>19</v>
      </c>
      <c r="F158" s="219" t="s">
        <v>588</v>
      </c>
      <c r="G158" s="216"/>
      <c r="H158" s="220">
        <v>10.800000000000001</v>
      </c>
      <c r="I158" s="221"/>
      <c r="J158" s="216"/>
      <c r="K158" s="216"/>
      <c r="L158" s="222"/>
      <c r="M158" s="223"/>
      <c r="N158" s="224"/>
      <c r="O158" s="224"/>
      <c r="P158" s="224"/>
      <c r="Q158" s="224"/>
      <c r="R158" s="224"/>
      <c r="S158" s="224"/>
      <c r="T158" s="225"/>
      <c r="AT158" s="226" t="s">
        <v>128</v>
      </c>
      <c r="AU158" s="226" t="s">
        <v>79</v>
      </c>
      <c r="AV158" s="11" t="s">
        <v>79</v>
      </c>
      <c r="AW158" s="11" t="s">
        <v>31</v>
      </c>
      <c r="AX158" s="11" t="s">
        <v>69</v>
      </c>
      <c r="AY158" s="226" t="s">
        <v>118</v>
      </c>
    </row>
    <row r="159" s="11" customFormat="1">
      <c r="B159" s="215"/>
      <c r="C159" s="216"/>
      <c r="D159" s="217" t="s">
        <v>128</v>
      </c>
      <c r="E159" s="218" t="s">
        <v>19</v>
      </c>
      <c r="F159" s="219" t="s">
        <v>589</v>
      </c>
      <c r="G159" s="216"/>
      <c r="H159" s="220">
        <v>3.6000000000000001</v>
      </c>
      <c r="I159" s="221"/>
      <c r="J159" s="216"/>
      <c r="K159" s="216"/>
      <c r="L159" s="222"/>
      <c r="M159" s="223"/>
      <c r="N159" s="224"/>
      <c r="O159" s="224"/>
      <c r="P159" s="224"/>
      <c r="Q159" s="224"/>
      <c r="R159" s="224"/>
      <c r="S159" s="224"/>
      <c r="T159" s="225"/>
      <c r="AT159" s="226" t="s">
        <v>128</v>
      </c>
      <c r="AU159" s="226" t="s">
        <v>79</v>
      </c>
      <c r="AV159" s="11" t="s">
        <v>79</v>
      </c>
      <c r="AW159" s="11" t="s">
        <v>31</v>
      </c>
      <c r="AX159" s="11" t="s">
        <v>69</v>
      </c>
      <c r="AY159" s="226" t="s">
        <v>118</v>
      </c>
    </row>
    <row r="160" s="12" customFormat="1">
      <c r="B160" s="232"/>
      <c r="C160" s="233"/>
      <c r="D160" s="217" t="s">
        <v>128</v>
      </c>
      <c r="E160" s="234" t="s">
        <v>19</v>
      </c>
      <c r="F160" s="235" t="s">
        <v>213</v>
      </c>
      <c r="G160" s="233"/>
      <c r="H160" s="236">
        <v>55.800000000000004</v>
      </c>
      <c r="I160" s="237"/>
      <c r="J160" s="233"/>
      <c r="K160" s="233"/>
      <c r="L160" s="238"/>
      <c r="M160" s="239"/>
      <c r="N160" s="240"/>
      <c r="O160" s="240"/>
      <c r="P160" s="240"/>
      <c r="Q160" s="240"/>
      <c r="R160" s="240"/>
      <c r="S160" s="240"/>
      <c r="T160" s="241"/>
      <c r="AT160" s="242" t="s">
        <v>128</v>
      </c>
      <c r="AU160" s="242" t="s">
        <v>79</v>
      </c>
      <c r="AV160" s="12" t="s">
        <v>140</v>
      </c>
      <c r="AW160" s="12" t="s">
        <v>31</v>
      </c>
      <c r="AX160" s="12" t="s">
        <v>77</v>
      </c>
      <c r="AY160" s="242" t="s">
        <v>118</v>
      </c>
    </row>
    <row r="161" s="1" customFormat="1" ht="22.5" customHeight="1">
      <c r="B161" s="37"/>
      <c r="C161" s="203" t="s">
        <v>165</v>
      </c>
      <c r="D161" s="203" t="s">
        <v>121</v>
      </c>
      <c r="E161" s="204" t="s">
        <v>615</v>
      </c>
      <c r="F161" s="205" t="s">
        <v>616</v>
      </c>
      <c r="G161" s="206" t="s">
        <v>577</v>
      </c>
      <c r="H161" s="207">
        <v>502.19999999999999</v>
      </c>
      <c r="I161" s="208"/>
      <c r="J161" s="209">
        <f>ROUND(I161*H161,2)</f>
        <v>0</v>
      </c>
      <c r="K161" s="205" t="s">
        <v>125</v>
      </c>
      <c r="L161" s="42"/>
      <c r="M161" s="210" t="s">
        <v>19</v>
      </c>
      <c r="N161" s="211" t="s">
        <v>40</v>
      </c>
      <c r="O161" s="78"/>
      <c r="P161" s="212">
        <f>O161*H161</f>
        <v>0</v>
      </c>
      <c r="Q161" s="212">
        <v>0</v>
      </c>
      <c r="R161" s="212">
        <f>Q161*H161</f>
        <v>0</v>
      </c>
      <c r="S161" s="212">
        <v>0</v>
      </c>
      <c r="T161" s="213">
        <f>S161*H161</f>
        <v>0</v>
      </c>
      <c r="AR161" s="16" t="s">
        <v>140</v>
      </c>
      <c r="AT161" s="16" t="s">
        <v>121</v>
      </c>
      <c r="AU161" s="16" t="s">
        <v>79</v>
      </c>
      <c r="AY161" s="16" t="s">
        <v>118</v>
      </c>
      <c r="BE161" s="214">
        <f>IF(N161="základní",J161,0)</f>
        <v>0</v>
      </c>
      <c r="BF161" s="214">
        <f>IF(N161="snížená",J161,0)</f>
        <v>0</v>
      </c>
      <c r="BG161" s="214">
        <f>IF(N161="zákl. přenesená",J161,0)</f>
        <v>0</v>
      </c>
      <c r="BH161" s="214">
        <f>IF(N161="sníž. přenesená",J161,0)</f>
        <v>0</v>
      </c>
      <c r="BI161" s="214">
        <f>IF(N161="nulová",J161,0)</f>
        <v>0</v>
      </c>
      <c r="BJ161" s="16" t="s">
        <v>77</v>
      </c>
      <c r="BK161" s="214">
        <f>ROUND(I161*H161,2)</f>
        <v>0</v>
      </c>
      <c r="BL161" s="16" t="s">
        <v>140</v>
      </c>
      <c r="BM161" s="16" t="s">
        <v>617</v>
      </c>
    </row>
    <row r="162" s="1" customFormat="1">
      <c r="B162" s="37"/>
      <c r="C162" s="38"/>
      <c r="D162" s="217" t="s">
        <v>208</v>
      </c>
      <c r="E162" s="38"/>
      <c r="F162" s="227" t="s">
        <v>614</v>
      </c>
      <c r="G162" s="38"/>
      <c r="H162" s="38"/>
      <c r="I162" s="129"/>
      <c r="J162" s="38"/>
      <c r="K162" s="38"/>
      <c r="L162" s="42"/>
      <c r="M162" s="228"/>
      <c r="N162" s="78"/>
      <c r="O162" s="78"/>
      <c r="P162" s="78"/>
      <c r="Q162" s="78"/>
      <c r="R162" s="78"/>
      <c r="S162" s="78"/>
      <c r="T162" s="79"/>
      <c r="AT162" s="16" t="s">
        <v>208</v>
      </c>
      <c r="AU162" s="16" t="s">
        <v>79</v>
      </c>
    </row>
    <row r="163" s="11" customFormat="1">
      <c r="B163" s="215"/>
      <c r="C163" s="216"/>
      <c r="D163" s="217" t="s">
        <v>128</v>
      </c>
      <c r="E163" s="218" t="s">
        <v>19</v>
      </c>
      <c r="F163" s="219" t="s">
        <v>618</v>
      </c>
      <c r="G163" s="216"/>
      <c r="H163" s="220">
        <v>502.19999999999999</v>
      </c>
      <c r="I163" s="221"/>
      <c r="J163" s="216"/>
      <c r="K163" s="216"/>
      <c r="L163" s="222"/>
      <c r="M163" s="223"/>
      <c r="N163" s="224"/>
      <c r="O163" s="224"/>
      <c r="P163" s="224"/>
      <c r="Q163" s="224"/>
      <c r="R163" s="224"/>
      <c r="S163" s="224"/>
      <c r="T163" s="225"/>
      <c r="AT163" s="226" t="s">
        <v>128</v>
      </c>
      <c r="AU163" s="226" t="s">
        <v>79</v>
      </c>
      <c r="AV163" s="11" t="s">
        <v>79</v>
      </c>
      <c r="AW163" s="11" t="s">
        <v>31</v>
      </c>
      <c r="AX163" s="11" t="s">
        <v>77</v>
      </c>
      <c r="AY163" s="226" t="s">
        <v>118</v>
      </c>
    </row>
    <row r="164" s="1" customFormat="1" ht="22.5" customHeight="1">
      <c r="B164" s="37"/>
      <c r="C164" s="203" t="s">
        <v>171</v>
      </c>
      <c r="D164" s="203" t="s">
        <v>121</v>
      </c>
      <c r="E164" s="204" t="s">
        <v>619</v>
      </c>
      <c r="F164" s="205" t="s">
        <v>620</v>
      </c>
      <c r="G164" s="206" t="s">
        <v>577</v>
      </c>
      <c r="H164" s="207">
        <v>55.799999999999997</v>
      </c>
      <c r="I164" s="208"/>
      <c r="J164" s="209">
        <f>ROUND(I164*H164,2)</f>
        <v>0</v>
      </c>
      <c r="K164" s="205" t="s">
        <v>125</v>
      </c>
      <c r="L164" s="42"/>
      <c r="M164" s="210" t="s">
        <v>19</v>
      </c>
      <c r="N164" s="211" t="s">
        <v>40</v>
      </c>
      <c r="O164" s="78"/>
      <c r="P164" s="212">
        <f>O164*H164</f>
        <v>0</v>
      </c>
      <c r="Q164" s="212">
        <v>0</v>
      </c>
      <c r="R164" s="212">
        <f>Q164*H164</f>
        <v>0</v>
      </c>
      <c r="S164" s="212">
        <v>0</v>
      </c>
      <c r="T164" s="213">
        <f>S164*H164</f>
        <v>0</v>
      </c>
      <c r="AR164" s="16" t="s">
        <v>140</v>
      </c>
      <c r="AT164" s="16" t="s">
        <v>121</v>
      </c>
      <c r="AU164" s="16" t="s">
        <v>79</v>
      </c>
      <c r="AY164" s="16" t="s">
        <v>118</v>
      </c>
      <c r="BE164" s="214">
        <f>IF(N164="základní",J164,0)</f>
        <v>0</v>
      </c>
      <c r="BF164" s="214">
        <f>IF(N164="snížená",J164,0)</f>
        <v>0</v>
      </c>
      <c r="BG164" s="214">
        <f>IF(N164="zákl. přenesená",J164,0)</f>
        <v>0</v>
      </c>
      <c r="BH164" s="214">
        <f>IF(N164="sníž. přenesená",J164,0)</f>
        <v>0</v>
      </c>
      <c r="BI164" s="214">
        <f>IF(N164="nulová",J164,0)</f>
        <v>0</v>
      </c>
      <c r="BJ164" s="16" t="s">
        <v>77</v>
      </c>
      <c r="BK164" s="214">
        <f>ROUND(I164*H164,2)</f>
        <v>0</v>
      </c>
      <c r="BL164" s="16" t="s">
        <v>140</v>
      </c>
      <c r="BM164" s="16" t="s">
        <v>621</v>
      </c>
    </row>
    <row r="165" s="1" customFormat="1">
      <c r="B165" s="37"/>
      <c r="C165" s="38"/>
      <c r="D165" s="217" t="s">
        <v>208</v>
      </c>
      <c r="E165" s="38"/>
      <c r="F165" s="227" t="s">
        <v>622</v>
      </c>
      <c r="G165" s="38"/>
      <c r="H165" s="38"/>
      <c r="I165" s="129"/>
      <c r="J165" s="38"/>
      <c r="K165" s="38"/>
      <c r="L165" s="42"/>
      <c r="M165" s="228"/>
      <c r="N165" s="78"/>
      <c r="O165" s="78"/>
      <c r="P165" s="78"/>
      <c r="Q165" s="78"/>
      <c r="R165" s="78"/>
      <c r="S165" s="78"/>
      <c r="T165" s="79"/>
      <c r="AT165" s="16" t="s">
        <v>208</v>
      </c>
      <c r="AU165" s="16" t="s">
        <v>79</v>
      </c>
    </row>
    <row r="166" s="1" customFormat="1">
      <c r="B166" s="37"/>
      <c r="C166" s="38"/>
      <c r="D166" s="217" t="s">
        <v>134</v>
      </c>
      <c r="E166" s="38"/>
      <c r="F166" s="227" t="s">
        <v>623</v>
      </c>
      <c r="G166" s="38"/>
      <c r="H166" s="38"/>
      <c r="I166" s="129"/>
      <c r="J166" s="38"/>
      <c r="K166" s="38"/>
      <c r="L166" s="42"/>
      <c r="M166" s="228"/>
      <c r="N166" s="78"/>
      <c r="O166" s="78"/>
      <c r="P166" s="78"/>
      <c r="Q166" s="78"/>
      <c r="R166" s="78"/>
      <c r="S166" s="78"/>
      <c r="T166" s="79"/>
      <c r="AT166" s="16" t="s">
        <v>134</v>
      </c>
      <c r="AU166" s="16" t="s">
        <v>79</v>
      </c>
    </row>
    <row r="167" s="11" customFormat="1">
      <c r="B167" s="215"/>
      <c r="C167" s="216"/>
      <c r="D167" s="217" t="s">
        <v>128</v>
      </c>
      <c r="E167" s="218" t="s">
        <v>19</v>
      </c>
      <c r="F167" s="219" t="s">
        <v>580</v>
      </c>
      <c r="G167" s="216"/>
      <c r="H167" s="220">
        <v>3.6000000000000001</v>
      </c>
      <c r="I167" s="221"/>
      <c r="J167" s="216"/>
      <c r="K167" s="216"/>
      <c r="L167" s="222"/>
      <c r="M167" s="223"/>
      <c r="N167" s="224"/>
      <c r="O167" s="224"/>
      <c r="P167" s="224"/>
      <c r="Q167" s="224"/>
      <c r="R167" s="224"/>
      <c r="S167" s="224"/>
      <c r="T167" s="225"/>
      <c r="AT167" s="226" t="s">
        <v>128</v>
      </c>
      <c r="AU167" s="226" t="s">
        <v>79</v>
      </c>
      <c r="AV167" s="11" t="s">
        <v>79</v>
      </c>
      <c r="AW167" s="11" t="s">
        <v>31</v>
      </c>
      <c r="AX167" s="11" t="s">
        <v>69</v>
      </c>
      <c r="AY167" s="226" t="s">
        <v>118</v>
      </c>
    </row>
    <row r="168" s="11" customFormat="1">
      <c r="B168" s="215"/>
      <c r="C168" s="216"/>
      <c r="D168" s="217" t="s">
        <v>128</v>
      </c>
      <c r="E168" s="218" t="s">
        <v>19</v>
      </c>
      <c r="F168" s="219" t="s">
        <v>581</v>
      </c>
      <c r="G168" s="216"/>
      <c r="H168" s="220">
        <v>5.4000000000000004</v>
      </c>
      <c r="I168" s="221"/>
      <c r="J168" s="216"/>
      <c r="K168" s="216"/>
      <c r="L168" s="222"/>
      <c r="M168" s="223"/>
      <c r="N168" s="224"/>
      <c r="O168" s="224"/>
      <c r="P168" s="224"/>
      <c r="Q168" s="224"/>
      <c r="R168" s="224"/>
      <c r="S168" s="224"/>
      <c r="T168" s="225"/>
      <c r="AT168" s="226" t="s">
        <v>128</v>
      </c>
      <c r="AU168" s="226" t="s">
        <v>79</v>
      </c>
      <c r="AV168" s="11" t="s">
        <v>79</v>
      </c>
      <c r="AW168" s="11" t="s">
        <v>31</v>
      </c>
      <c r="AX168" s="11" t="s">
        <v>69</v>
      </c>
      <c r="AY168" s="226" t="s">
        <v>118</v>
      </c>
    </row>
    <row r="169" s="11" customFormat="1">
      <c r="B169" s="215"/>
      <c r="C169" s="216"/>
      <c r="D169" s="217" t="s">
        <v>128</v>
      </c>
      <c r="E169" s="218" t="s">
        <v>19</v>
      </c>
      <c r="F169" s="219" t="s">
        <v>582</v>
      </c>
      <c r="G169" s="216"/>
      <c r="H169" s="220">
        <v>1.8</v>
      </c>
      <c r="I169" s="221"/>
      <c r="J169" s="216"/>
      <c r="K169" s="216"/>
      <c r="L169" s="222"/>
      <c r="M169" s="223"/>
      <c r="N169" s="224"/>
      <c r="O169" s="224"/>
      <c r="P169" s="224"/>
      <c r="Q169" s="224"/>
      <c r="R169" s="224"/>
      <c r="S169" s="224"/>
      <c r="T169" s="225"/>
      <c r="AT169" s="226" t="s">
        <v>128</v>
      </c>
      <c r="AU169" s="226" t="s">
        <v>79</v>
      </c>
      <c r="AV169" s="11" t="s">
        <v>79</v>
      </c>
      <c r="AW169" s="11" t="s">
        <v>31</v>
      </c>
      <c r="AX169" s="11" t="s">
        <v>69</v>
      </c>
      <c r="AY169" s="226" t="s">
        <v>118</v>
      </c>
    </row>
    <row r="170" s="11" customFormat="1">
      <c r="B170" s="215"/>
      <c r="C170" s="216"/>
      <c r="D170" s="217" t="s">
        <v>128</v>
      </c>
      <c r="E170" s="218" t="s">
        <v>19</v>
      </c>
      <c r="F170" s="219" t="s">
        <v>583</v>
      </c>
      <c r="G170" s="216"/>
      <c r="H170" s="220">
        <v>1.8</v>
      </c>
      <c r="I170" s="221"/>
      <c r="J170" s="216"/>
      <c r="K170" s="216"/>
      <c r="L170" s="222"/>
      <c r="M170" s="223"/>
      <c r="N170" s="224"/>
      <c r="O170" s="224"/>
      <c r="P170" s="224"/>
      <c r="Q170" s="224"/>
      <c r="R170" s="224"/>
      <c r="S170" s="224"/>
      <c r="T170" s="225"/>
      <c r="AT170" s="226" t="s">
        <v>128</v>
      </c>
      <c r="AU170" s="226" t="s">
        <v>79</v>
      </c>
      <c r="AV170" s="11" t="s">
        <v>79</v>
      </c>
      <c r="AW170" s="11" t="s">
        <v>31</v>
      </c>
      <c r="AX170" s="11" t="s">
        <v>69</v>
      </c>
      <c r="AY170" s="226" t="s">
        <v>118</v>
      </c>
    </row>
    <row r="171" s="11" customFormat="1">
      <c r="B171" s="215"/>
      <c r="C171" s="216"/>
      <c r="D171" s="217" t="s">
        <v>128</v>
      </c>
      <c r="E171" s="218" t="s">
        <v>19</v>
      </c>
      <c r="F171" s="219" t="s">
        <v>584</v>
      </c>
      <c r="G171" s="216"/>
      <c r="H171" s="220">
        <v>5.4000000000000004</v>
      </c>
      <c r="I171" s="221"/>
      <c r="J171" s="216"/>
      <c r="K171" s="216"/>
      <c r="L171" s="222"/>
      <c r="M171" s="223"/>
      <c r="N171" s="224"/>
      <c r="O171" s="224"/>
      <c r="P171" s="224"/>
      <c r="Q171" s="224"/>
      <c r="R171" s="224"/>
      <c r="S171" s="224"/>
      <c r="T171" s="225"/>
      <c r="AT171" s="226" t="s">
        <v>128</v>
      </c>
      <c r="AU171" s="226" t="s">
        <v>79</v>
      </c>
      <c r="AV171" s="11" t="s">
        <v>79</v>
      </c>
      <c r="AW171" s="11" t="s">
        <v>31</v>
      </c>
      <c r="AX171" s="11" t="s">
        <v>69</v>
      </c>
      <c r="AY171" s="226" t="s">
        <v>118</v>
      </c>
    </row>
    <row r="172" s="11" customFormat="1">
      <c r="B172" s="215"/>
      <c r="C172" s="216"/>
      <c r="D172" s="217" t="s">
        <v>128</v>
      </c>
      <c r="E172" s="218" t="s">
        <v>19</v>
      </c>
      <c r="F172" s="219" t="s">
        <v>585</v>
      </c>
      <c r="G172" s="216"/>
      <c r="H172" s="220">
        <v>10.800000000000001</v>
      </c>
      <c r="I172" s="221"/>
      <c r="J172" s="216"/>
      <c r="K172" s="216"/>
      <c r="L172" s="222"/>
      <c r="M172" s="223"/>
      <c r="N172" s="224"/>
      <c r="O172" s="224"/>
      <c r="P172" s="224"/>
      <c r="Q172" s="224"/>
      <c r="R172" s="224"/>
      <c r="S172" s="224"/>
      <c r="T172" s="225"/>
      <c r="AT172" s="226" t="s">
        <v>128</v>
      </c>
      <c r="AU172" s="226" t="s">
        <v>79</v>
      </c>
      <c r="AV172" s="11" t="s">
        <v>79</v>
      </c>
      <c r="AW172" s="11" t="s">
        <v>31</v>
      </c>
      <c r="AX172" s="11" t="s">
        <v>69</v>
      </c>
      <c r="AY172" s="226" t="s">
        <v>118</v>
      </c>
    </row>
    <row r="173" s="11" customFormat="1">
      <c r="B173" s="215"/>
      <c r="C173" s="216"/>
      <c r="D173" s="217" t="s">
        <v>128</v>
      </c>
      <c r="E173" s="218" t="s">
        <v>19</v>
      </c>
      <c r="F173" s="219" t="s">
        <v>586</v>
      </c>
      <c r="G173" s="216"/>
      <c r="H173" s="220">
        <v>7.2000000000000002</v>
      </c>
      <c r="I173" s="221"/>
      <c r="J173" s="216"/>
      <c r="K173" s="216"/>
      <c r="L173" s="222"/>
      <c r="M173" s="223"/>
      <c r="N173" s="224"/>
      <c r="O173" s="224"/>
      <c r="P173" s="224"/>
      <c r="Q173" s="224"/>
      <c r="R173" s="224"/>
      <c r="S173" s="224"/>
      <c r="T173" s="225"/>
      <c r="AT173" s="226" t="s">
        <v>128</v>
      </c>
      <c r="AU173" s="226" t="s">
        <v>79</v>
      </c>
      <c r="AV173" s="11" t="s">
        <v>79</v>
      </c>
      <c r="AW173" s="11" t="s">
        <v>31</v>
      </c>
      <c r="AX173" s="11" t="s">
        <v>69</v>
      </c>
      <c r="AY173" s="226" t="s">
        <v>118</v>
      </c>
    </row>
    <row r="174" s="11" customFormat="1">
      <c r="B174" s="215"/>
      <c r="C174" s="216"/>
      <c r="D174" s="217" t="s">
        <v>128</v>
      </c>
      <c r="E174" s="218" t="s">
        <v>19</v>
      </c>
      <c r="F174" s="219" t="s">
        <v>587</v>
      </c>
      <c r="G174" s="216"/>
      <c r="H174" s="220">
        <v>5.4000000000000004</v>
      </c>
      <c r="I174" s="221"/>
      <c r="J174" s="216"/>
      <c r="K174" s="216"/>
      <c r="L174" s="222"/>
      <c r="M174" s="223"/>
      <c r="N174" s="224"/>
      <c r="O174" s="224"/>
      <c r="P174" s="224"/>
      <c r="Q174" s="224"/>
      <c r="R174" s="224"/>
      <c r="S174" s="224"/>
      <c r="T174" s="225"/>
      <c r="AT174" s="226" t="s">
        <v>128</v>
      </c>
      <c r="AU174" s="226" t="s">
        <v>79</v>
      </c>
      <c r="AV174" s="11" t="s">
        <v>79</v>
      </c>
      <c r="AW174" s="11" t="s">
        <v>31</v>
      </c>
      <c r="AX174" s="11" t="s">
        <v>69</v>
      </c>
      <c r="AY174" s="226" t="s">
        <v>118</v>
      </c>
    </row>
    <row r="175" s="11" customFormat="1">
      <c r="B175" s="215"/>
      <c r="C175" s="216"/>
      <c r="D175" s="217" t="s">
        <v>128</v>
      </c>
      <c r="E175" s="218" t="s">
        <v>19</v>
      </c>
      <c r="F175" s="219" t="s">
        <v>588</v>
      </c>
      <c r="G175" s="216"/>
      <c r="H175" s="220">
        <v>10.800000000000001</v>
      </c>
      <c r="I175" s="221"/>
      <c r="J175" s="216"/>
      <c r="K175" s="216"/>
      <c r="L175" s="222"/>
      <c r="M175" s="223"/>
      <c r="N175" s="224"/>
      <c r="O175" s="224"/>
      <c r="P175" s="224"/>
      <c r="Q175" s="224"/>
      <c r="R175" s="224"/>
      <c r="S175" s="224"/>
      <c r="T175" s="225"/>
      <c r="AT175" s="226" t="s">
        <v>128</v>
      </c>
      <c r="AU175" s="226" t="s">
        <v>79</v>
      </c>
      <c r="AV175" s="11" t="s">
        <v>79</v>
      </c>
      <c r="AW175" s="11" t="s">
        <v>31</v>
      </c>
      <c r="AX175" s="11" t="s">
        <v>69</v>
      </c>
      <c r="AY175" s="226" t="s">
        <v>118</v>
      </c>
    </row>
    <row r="176" s="11" customFormat="1">
      <c r="B176" s="215"/>
      <c r="C176" s="216"/>
      <c r="D176" s="217" t="s">
        <v>128</v>
      </c>
      <c r="E176" s="218" t="s">
        <v>19</v>
      </c>
      <c r="F176" s="219" t="s">
        <v>589</v>
      </c>
      <c r="G176" s="216"/>
      <c r="H176" s="220">
        <v>3.6000000000000001</v>
      </c>
      <c r="I176" s="221"/>
      <c r="J176" s="216"/>
      <c r="K176" s="216"/>
      <c r="L176" s="222"/>
      <c r="M176" s="223"/>
      <c r="N176" s="224"/>
      <c r="O176" s="224"/>
      <c r="P176" s="224"/>
      <c r="Q176" s="224"/>
      <c r="R176" s="224"/>
      <c r="S176" s="224"/>
      <c r="T176" s="225"/>
      <c r="AT176" s="226" t="s">
        <v>128</v>
      </c>
      <c r="AU176" s="226" t="s">
        <v>79</v>
      </c>
      <c r="AV176" s="11" t="s">
        <v>79</v>
      </c>
      <c r="AW176" s="11" t="s">
        <v>31</v>
      </c>
      <c r="AX176" s="11" t="s">
        <v>69</v>
      </c>
      <c r="AY176" s="226" t="s">
        <v>118</v>
      </c>
    </row>
    <row r="177" s="12" customFormat="1">
      <c r="B177" s="232"/>
      <c r="C177" s="233"/>
      <c r="D177" s="217" t="s">
        <v>128</v>
      </c>
      <c r="E177" s="234" t="s">
        <v>19</v>
      </c>
      <c r="F177" s="235" t="s">
        <v>213</v>
      </c>
      <c r="G177" s="233"/>
      <c r="H177" s="236">
        <v>55.800000000000004</v>
      </c>
      <c r="I177" s="237"/>
      <c r="J177" s="233"/>
      <c r="K177" s="233"/>
      <c r="L177" s="238"/>
      <c r="M177" s="239"/>
      <c r="N177" s="240"/>
      <c r="O177" s="240"/>
      <c r="P177" s="240"/>
      <c r="Q177" s="240"/>
      <c r="R177" s="240"/>
      <c r="S177" s="240"/>
      <c r="T177" s="241"/>
      <c r="AT177" s="242" t="s">
        <v>128</v>
      </c>
      <c r="AU177" s="242" t="s">
        <v>79</v>
      </c>
      <c r="AV177" s="12" t="s">
        <v>140</v>
      </c>
      <c r="AW177" s="12" t="s">
        <v>31</v>
      </c>
      <c r="AX177" s="12" t="s">
        <v>77</v>
      </c>
      <c r="AY177" s="242" t="s">
        <v>118</v>
      </c>
    </row>
    <row r="178" s="1" customFormat="1" ht="16.5" customHeight="1">
      <c r="B178" s="37"/>
      <c r="C178" s="203" t="s">
        <v>176</v>
      </c>
      <c r="D178" s="203" t="s">
        <v>121</v>
      </c>
      <c r="E178" s="204" t="s">
        <v>624</v>
      </c>
      <c r="F178" s="205" t="s">
        <v>625</v>
      </c>
      <c r="G178" s="206" t="s">
        <v>577</v>
      </c>
      <c r="H178" s="207">
        <v>55.799999999999997</v>
      </c>
      <c r="I178" s="208"/>
      <c r="J178" s="209">
        <f>ROUND(I178*H178,2)</f>
        <v>0</v>
      </c>
      <c r="K178" s="205" t="s">
        <v>125</v>
      </c>
      <c r="L178" s="42"/>
      <c r="M178" s="210" t="s">
        <v>19</v>
      </c>
      <c r="N178" s="211" t="s">
        <v>40</v>
      </c>
      <c r="O178" s="78"/>
      <c r="P178" s="212">
        <f>O178*H178</f>
        <v>0</v>
      </c>
      <c r="Q178" s="212">
        <v>0</v>
      </c>
      <c r="R178" s="212">
        <f>Q178*H178</f>
        <v>0</v>
      </c>
      <c r="S178" s="212">
        <v>0</v>
      </c>
      <c r="T178" s="213">
        <f>S178*H178</f>
        <v>0</v>
      </c>
      <c r="AR178" s="16" t="s">
        <v>140</v>
      </c>
      <c r="AT178" s="16" t="s">
        <v>121</v>
      </c>
      <c r="AU178" s="16" t="s">
        <v>79</v>
      </c>
      <c r="AY178" s="16" t="s">
        <v>118</v>
      </c>
      <c r="BE178" s="214">
        <f>IF(N178="základní",J178,0)</f>
        <v>0</v>
      </c>
      <c r="BF178" s="214">
        <f>IF(N178="snížená",J178,0)</f>
        <v>0</v>
      </c>
      <c r="BG178" s="214">
        <f>IF(N178="zákl. přenesená",J178,0)</f>
        <v>0</v>
      </c>
      <c r="BH178" s="214">
        <f>IF(N178="sníž. přenesená",J178,0)</f>
        <v>0</v>
      </c>
      <c r="BI178" s="214">
        <f>IF(N178="nulová",J178,0)</f>
        <v>0</v>
      </c>
      <c r="BJ178" s="16" t="s">
        <v>77</v>
      </c>
      <c r="BK178" s="214">
        <f>ROUND(I178*H178,2)</f>
        <v>0</v>
      </c>
      <c r="BL178" s="16" t="s">
        <v>140</v>
      </c>
      <c r="BM178" s="16" t="s">
        <v>626</v>
      </c>
    </row>
    <row r="179" s="1" customFormat="1">
      <c r="B179" s="37"/>
      <c r="C179" s="38"/>
      <c r="D179" s="217" t="s">
        <v>208</v>
      </c>
      <c r="E179" s="38"/>
      <c r="F179" s="227" t="s">
        <v>627</v>
      </c>
      <c r="G179" s="38"/>
      <c r="H179" s="38"/>
      <c r="I179" s="129"/>
      <c r="J179" s="38"/>
      <c r="K179" s="38"/>
      <c r="L179" s="42"/>
      <c r="M179" s="228"/>
      <c r="N179" s="78"/>
      <c r="O179" s="78"/>
      <c r="P179" s="78"/>
      <c r="Q179" s="78"/>
      <c r="R179" s="78"/>
      <c r="S179" s="78"/>
      <c r="T179" s="79"/>
      <c r="AT179" s="16" t="s">
        <v>208</v>
      </c>
      <c r="AU179" s="16" t="s">
        <v>79</v>
      </c>
    </row>
    <row r="180" s="1" customFormat="1">
      <c r="B180" s="37"/>
      <c r="C180" s="38"/>
      <c r="D180" s="217" t="s">
        <v>134</v>
      </c>
      <c r="E180" s="38"/>
      <c r="F180" s="227" t="s">
        <v>623</v>
      </c>
      <c r="G180" s="38"/>
      <c r="H180" s="38"/>
      <c r="I180" s="129"/>
      <c r="J180" s="38"/>
      <c r="K180" s="38"/>
      <c r="L180" s="42"/>
      <c r="M180" s="228"/>
      <c r="N180" s="78"/>
      <c r="O180" s="78"/>
      <c r="P180" s="78"/>
      <c r="Q180" s="78"/>
      <c r="R180" s="78"/>
      <c r="S180" s="78"/>
      <c r="T180" s="79"/>
      <c r="AT180" s="16" t="s">
        <v>134</v>
      </c>
      <c r="AU180" s="16" t="s">
        <v>79</v>
      </c>
    </row>
    <row r="181" s="11" customFormat="1">
      <c r="B181" s="215"/>
      <c r="C181" s="216"/>
      <c r="D181" s="217" t="s">
        <v>128</v>
      </c>
      <c r="E181" s="218" t="s">
        <v>19</v>
      </c>
      <c r="F181" s="219" t="s">
        <v>580</v>
      </c>
      <c r="G181" s="216"/>
      <c r="H181" s="220">
        <v>3.6000000000000001</v>
      </c>
      <c r="I181" s="221"/>
      <c r="J181" s="216"/>
      <c r="K181" s="216"/>
      <c r="L181" s="222"/>
      <c r="M181" s="223"/>
      <c r="N181" s="224"/>
      <c r="O181" s="224"/>
      <c r="P181" s="224"/>
      <c r="Q181" s="224"/>
      <c r="R181" s="224"/>
      <c r="S181" s="224"/>
      <c r="T181" s="225"/>
      <c r="AT181" s="226" t="s">
        <v>128</v>
      </c>
      <c r="AU181" s="226" t="s">
        <v>79</v>
      </c>
      <c r="AV181" s="11" t="s">
        <v>79</v>
      </c>
      <c r="AW181" s="11" t="s">
        <v>31</v>
      </c>
      <c r="AX181" s="11" t="s">
        <v>69</v>
      </c>
      <c r="AY181" s="226" t="s">
        <v>118</v>
      </c>
    </row>
    <row r="182" s="11" customFormat="1">
      <c r="B182" s="215"/>
      <c r="C182" s="216"/>
      <c r="D182" s="217" t="s">
        <v>128</v>
      </c>
      <c r="E182" s="218" t="s">
        <v>19</v>
      </c>
      <c r="F182" s="219" t="s">
        <v>581</v>
      </c>
      <c r="G182" s="216"/>
      <c r="H182" s="220">
        <v>5.4000000000000004</v>
      </c>
      <c r="I182" s="221"/>
      <c r="J182" s="216"/>
      <c r="K182" s="216"/>
      <c r="L182" s="222"/>
      <c r="M182" s="223"/>
      <c r="N182" s="224"/>
      <c r="O182" s="224"/>
      <c r="P182" s="224"/>
      <c r="Q182" s="224"/>
      <c r="R182" s="224"/>
      <c r="S182" s="224"/>
      <c r="T182" s="225"/>
      <c r="AT182" s="226" t="s">
        <v>128</v>
      </c>
      <c r="AU182" s="226" t="s">
        <v>79</v>
      </c>
      <c r="AV182" s="11" t="s">
        <v>79</v>
      </c>
      <c r="AW182" s="11" t="s">
        <v>31</v>
      </c>
      <c r="AX182" s="11" t="s">
        <v>69</v>
      </c>
      <c r="AY182" s="226" t="s">
        <v>118</v>
      </c>
    </row>
    <row r="183" s="11" customFormat="1">
      <c r="B183" s="215"/>
      <c r="C183" s="216"/>
      <c r="D183" s="217" t="s">
        <v>128</v>
      </c>
      <c r="E183" s="218" t="s">
        <v>19</v>
      </c>
      <c r="F183" s="219" t="s">
        <v>582</v>
      </c>
      <c r="G183" s="216"/>
      <c r="H183" s="220">
        <v>1.8</v>
      </c>
      <c r="I183" s="221"/>
      <c r="J183" s="216"/>
      <c r="K183" s="216"/>
      <c r="L183" s="222"/>
      <c r="M183" s="223"/>
      <c r="N183" s="224"/>
      <c r="O183" s="224"/>
      <c r="P183" s="224"/>
      <c r="Q183" s="224"/>
      <c r="R183" s="224"/>
      <c r="S183" s="224"/>
      <c r="T183" s="225"/>
      <c r="AT183" s="226" t="s">
        <v>128</v>
      </c>
      <c r="AU183" s="226" t="s">
        <v>79</v>
      </c>
      <c r="AV183" s="11" t="s">
        <v>79</v>
      </c>
      <c r="AW183" s="11" t="s">
        <v>31</v>
      </c>
      <c r="AX183" s="11" t="s">
        <v>69</v>
      </c>
      <c r="AY183" s="226" t="s">
        <v>118</v>
      </c>
    </row>
    <row r="184" s="11" customFormat="1">
      <c r="B184" s="215"/>
      <c r="C184" s="216"/>
      <c r="D184" s="217" t="s">
        <v>128</v>
      </c>
      <c r="E184" s="218" t="s">
        <v>19</v>
      </c>
      <c r="F184" s="219" t="s">
        <v>583</v>
      </c>
      <c r="G184" s="216"/>
      <c r="H184" s="220">
        <v>1.8</v>
      </c>
      <c r="I184" s="221"/>
      <c r="J184" s="216"/>
      <c r="K184" s="216"/>
      <c r="L184" s="222"/>
      <c r="M184" s="223"/>
      <c r="N184" s="224"/>
      <c r="O184" s="224"/>
      <c r="P184" s="224"/>
      <c r="Q184" s="224"/>
      <c r="R184" s="224"/>
      <c r="S184" s="224"/>
      <c r="T184" s="225"/>
      <c r="AT184" s="226" t="s">
        <v>128</v>
      </c>
      <c r="AU184" s="226" t="s">
        <v>79</v>
      </c>
      <c r="AV184" s="11" t="s">
        <v>79</v>
      </c>
      <c r="AW184" s="11" t="s">
        <v>31</v>
      </c>
      <c r="AX184" s="11" t="s">
        <v>69</v>
      </c>
      <c r="AY184" s="226" t="s">
        <v>118</v>
      </c>
    </row>
    <row r="185" s="11" customFormat="1">
      <c r="B185" s="215"/>
      <c r="C185" s="216"/>
      <c r="D185" s="217" t="s">
        <v>128</v>
      </c>
      <c r="E185" s="218" t="s">
        <v>19</v>
      </c>
      <c r="F185" s="219" t="s">
        <v>584</v>
      </c>
      <c r="G185" s="216"/>
      <c r="H185" s="220">
        <v>5.4000000000000004</v>
      </c>
      <c r="I185" s="221"/>
      <c r="J185" s="216"/>
      <c r="K185" s="216"/>
      <c r="L185" s="222"/>
      <c r="M185" s="223"/>
      <c r="N185" s="224"/>
      <c r="O185" s="224"/>
      <c r="P185" s="224"/>
      <c r="Q185" s="224"/>
      <c r="R185" s="224"/>
      <c r="S185" s="224"/>
      <c r="T185" s="225"/>
      <c r="AT185" s="226" t="s">
        <v>128</v>
      </c>
      <c r="AU185" s="226" t="s">
        <v>79</v>
      </c>
      <c r="AV185" s="11" t="s">
        <v>79</v>
      </c>
      <c r="AW185" s="11" t="s">
        <v>31</v>
      </c>
      <c r="AX185" s="11" t="s">
        <v>69</v>
      </c>
      <c r="AY185" s="226" t="s">
        <v>118</v>
      </c>
    </row>
    <row r="186" s="11" customFormat="1">
      <c r="B186" s="215"/>
      <c r="C186" s="216"/>
      <c r="D186" s="217" t="s">
        <v>128</v>
      </c>
      <c r="E186" s="218" t="s">
        <v>19</v>
      </c>
      <c r="F186" s="219" t="s">
        <v>585</v>
      </c>
      <c r="G186" s="216"/>
      <c r="H186" s="220">
        <v>10.800000000000001</v>
      </c>
      <c r="I186" s="221"/>
      <c r="J186" s="216"/>
      <c r="K186" s="216"/>
      <c r="L186" s="222"/>
      <c r="M186" s="223"/>
      <c r="N186" s="224"/>
      <c r="O186" s="224"/>
      <c r="P186" s="224"/>
      <c r="Q186" s="224"/>
      <c r="R186" s="224"/>
      <c r="S186" s="224"/>
      <c r="T186" s="225"/>
      <c r="AT186" s="226" t="s">
        <v>128</v>
      </c>
      <c r="AU186" s="226" t="s">
        <v>79</v>
      </c>
      <c r="AV186" s="11" t="s">
        <v>79</v>
      </c>
      <c r="AW186" s="11" t="s">
        <v>31</v>
      </c>
      <c r="AX186" s="11" t="s">
        <v>69</v>
      </c>
      <c r="AY186" s="226" t="s">
        <v>118</v>
      </c>
    </row>
    <row r="187" s="11" customFormat="1">
      <c r="B187" s="215"/>
      <c r="C187" s="216"/>
      <c r="D187" s="217" t="s">
        <v>128</v>
      </c>
      <c r="E187" s="218" t="s">
        <v>19</v>
      </c>
      <c r="F187" s="219" t="s">
        <v>586</v>
      </c>
      <c r="G187" s="216"/>
      <c r="H187" s="220">
        <v>7.2000000000000002</v>
      </c>
      <c r="I187" s="221"/>
      <c r="J187" s="216"/>
      <c r="K187" s="216"/>
      <c r="L187" s="222"/>
      <c r="M187" s="223"/>
      <c r="N187" s="224"/>
      <c r="O187" s="224"/>
      <c r="P187" s="224"/>
      <c r="Q187" s="224"/>
      <c r="R187" s="224"/>
      <c r="S187" s="224"/>
      <c r="T187" s="225"/>
      <c r="AT187" s="226" t="s">
        <v>128</v>
      </c>
      <c r="AU187" s="226" t="s">
        <v>79</v>
      </c>
      <c r="AV187" s="11" t="s">
        <v>79</v>
      </c>
      <c r="AW187" s="11" t="s">
        <v>31</v>
      </c>
      <c r="AX187" s="11" t="s">
        <v>69</v>
      </c>
      <c r="AY187" s="226" t="s">
        <v>118</v>
      </c>
    </row>
    <row r="188" s="11" customFormat="1">
      <c r="B188" s="215"/>
      <c r="C188" s="216"/>
      <c r="D188" s="217" t="s">
        <v>128</v>
      </c>
      <c r="E188" s="218" t="s">
        <v>19</v>
      </c>
      <c r="F188" s="219" t="s">
        <v>587</v>
      </c>
      <c r="G188" s="216"/>
      <c r="H188" s="220">
        <v>5.4000000000000004</v>
      </c>
      <c r="I188" s="221"/>
      <c r="J188" s="216"/>
      <c r="K188" s="216"/>
      <c r="L188" s="222"/>
      <c r="M188" s="223"/>
      <c r="N188" s="224"/>
      <c r="O188" s="224"/>
      <c r="P188" s="224"/>
      <c r="Q188" s="224"/>
      <c r="R188" s="224"/>
      <c r="S188" s="224"/>
      <c r="T188" s="225"/>
      <c r="AT188" s="226" t="s">
        <v>128</v>
      </c>
      <c r="AU188" s="226" t="s">
        <v>79</v>
      </c>
      <c r="AV188" s="11" t="s">
        <v>79</v>
      </c>
      <c r="AW188" s="11" t="s">
        <v>31</v>
      </c>
      <c r="AX188" s="11" t="s">
        <v>69</v>
      </c>
      <c r="AY188" s="226" t="s">
        <v>118</v>
      </c>
    </row>
    <row r="189" s="11" customFormat="1">
      <c r="B189" s="215"/>
      <c r="C189" s="216"/>
      <c r="D189" s="217" t="s">
        <v>128</v>
      </c>
      <c r="E189" s="218" t="s">
        <v>19</v>
      </c>
      <c r="F189" s="219" t="s">
        <v>588</v>
      </c>
      <c r="G189" s="216"/>
      <c r="H189" s="220">
        <v>10.800000000000001</v>
      </c>
      <c r="I189" s="221"/>
      <c r="J189" s="216"/>
      <c r="K189" s="216"/>
      <c r="L189" s="222"/>
      <c r="M189" s="223"/>
      <c r="N189" s="224"/>
      <c r="O189" s="224"/>
      <c r="P189" s="224"/>
      <c r="Q189" s="224"/>
      <c r="R189" s="224"/>
      <c r="S189" s="224"/>
      <c r="T189" s="225"/>
      <c r="AT189" s="226" t="s">
        <v>128</v>
      </c>
      <c r="AU189" s="226" t="s">
        <v>79</v>
      </c>
      <c r="AV189" s="11" t="s">
        <v>79</v>
      </c>
      <c r="AW189" s="11" t="s">
        <v>31</v>
      </c>
      <c r="AX189" s="11" t="s">
        <v>69</v>
      </c>
      <c r="AY189" s="226" t="s">
        <v>118</v>
      </c>
    </row>
    <row r="190" s="11" customFormat="1">
      <c r="B190" s="215"/>
      <c r="C190" s="216"/>
      <c r="D190" s="217" t="s">
        <v>128</v>
      </c>
      <c r="E190" s="218" t="s">
        <v>19</v>
      </c>
      <c r="F190" s="219" t="s">
        <v>589</v>
      </c>
      <c r="G190" s="216"/>
      <c r="H190" s="220">
        <v>3.6000000000000001</v>
      </c>
      <c r="I190" s="221"/>
      <c r="J190" s="216"/>
      <c r="K190" s="216"/>
      <c r="L190" s="222"/>
      <c r="M190" s="223"/>
      <c r="N190" s="224"/>
      <c r="O190" s="224"/>
      <c r="P190" s="224"/>
      <c r="Q190" s="224"/>
      <c r="R190" s="224"/>
      <c r="S190" s="224"/>
      <c r="T190" s="225"/>
      <c r="AT190" s="226" t="s">
        <v>128</v>
      </c>
      <c r="AU190" s="226" t="s">
        <v>79</v>
      </c>
      <c r="AV190" s="11" t="s">
        <v>79</v>
      </c>
      <c r="AW190" s="11" t="s">
        <v>31</v>
      </c>
      <c r="AX190" s="11" t="s">
        <v>69</v>
      </c>
      <c r="AY190" s="226" t="s">
        <v>118</v>
      </c>
    </row>
    <row r="191" s="12" customFormat="1">
      <c r="B191" s="232"/>
      <c r="C191" s="233"/>
      <c r="D191" s="217" t="s">
        <v>128</v>
      </c>
      <c r="E191" s="234" t="s">
        <v>19</v>
      </c>
      <c r="F191" s="235" t="s">
        <v>213</v>
      </c>
      <c r="G191" s="233"/>
      <c r="H191" s="236">
        <v>55.800000000000004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AT191" s="242" t="s">
        <v>128</v>
      </c>
      <c r="AU191" s="242" t="s">
        <v>79</v>
      </c>
      <c r="AV191" s="12" t="s">
        <v>140</v>
      </c>
      <c r="AW191" s="12" t="s">
        <v>31</v>
      </c>
      <c r="AX191" s="12" t="s">
        <v>77</v>
      </c>
      <c r="AY191" s="242" t="s">
        <v>118</v>
      </c>
    </row>
    <row r="192" s="1" customFormat="1" ht="22.5" customHeight="1">
      <c r="B192" s="37"/>
      <c r="C192" s="203" t="s">
        <v>181</v>
      </c>
      <c r="D192" s="203" t="s">
        <v>121</v>
      </c>
      <c r="E192" s="204" t="s">
        <v>628</v>
      </c>
      <c r="F192" s="205" t="s">
        <v>629</v>
      </c>
      <c r="G192" s="206" t="s">
        <v>577</v>
      </c>
      <c r="H192" s="207">
        <v>55.799999999999997</v>
      </c>
      <c r="I192" s="208"/>
      <c r="J192" s="209">
        <f>ROUND(I192*H192,2)</f>
        <v>0</v>
      </c>
      <c r="K192" s="205" t="s">
        <v>125</v>
      </c>
      <c r="L192" s="42"/>
      <c r="M192" s="210" t="s">
        <v>19</v>
      </c>
      <c r="N192" s="211" t="s">
        <v>40</v>
      </c>
      <c r="O192" s="78"/>
      <c r="P192" s="212">
        <f>O192*H192</f>
        <v>0</v>
      </c>
      <c r="Q192" s="212">
        <v>0</v>
      </c>
      <c r="R192" s="212">
        <f>Q192*H192</f>
        <v>0</v>
      </c>
      <c r="S192" s="212">
        <v>0</v>
      </c>
      <c r="T192" s="213">
        <f>S192*H192</f>
        <v>0</v>
      </c>
      <c r="AR192" s="16" t="s">
        <v>140</v>
      </c>
      <c r="AT192" s="16" t="s">
        <v>121</v>
      </c>
      <c r="AU192" s="16" t="s">
        <v>79</v>
      </c>
      <c r="AY192" s="16" t="s">
        <v>118</v>
      </c>
      <c r="BE192" s="214">
        <f>IF(N192="základní",J192,0)</f>
        <v>0</v>
      </c>
      <c r="BF192" s="214">
        <f>IF(N192="snížená",J192,0)</f>
        <v>0</v>
      </c>
      <c r="BG192" s="214">
        <f>IF(N192="zákl. přenesená",J192,0)</f>
        <v>0</v>
      </c>
      <c r="BH192" s="214">
        <f>IF(N192="sníž. přenesená",J192,0)</f>
        <v>0</v>
      </c>
      <c r="BI192" s="214">
        <f>IF(N192="nulová",J192,0)</f>
        <v>0</v>
      </c>
      <c r="BJ192" s="16" t="s">
        <v>77</v>
      </c>
      <c r="BK192" s="214">
        <f>ROUND(I192*H192,2)</f>
        <v>0</v>
      </c>
      <c r="BL192" s="16" t="s">
        <v>140</v>
      </c>
      <c r="BM192" s="16" t="s">
        <v>630</v>
      </c>
    </row>
    <row r="193" s="1" customFormat="1">
      <c r="B193" s="37"/>
      <c r="C193" s="38"/>
      <c r="D193" s="217" t="s">
        <v>208</v>
      </c>
      <c r="E193" s="38"/>
      <c r="F193" s="227" t="s">
        <v>614</v>
      </c>
      <c r="G193" s="38"/>
      <c r="H193" s="38"/>
      <c r="I193" s="129"/>
      <c r="J193" s="38"/>
      <c r="K193" s="38"/>
      <c r="L193" s="42"/>
      <c r="M193" s="228"/>
      <c r="N193" s="78"/>
      <c r="O193" s="78"/>
      <c r="P193" s="78"/>
      <c r="Q193" s="78"/>
      <c r="R193" s="78"/>
      <c r="S193" s="78"/>
      <c r="T193" s="79"/>
      <c r="AT193" s="16" t="s">
        <v>208</v>
      </c>
      <c r="AU193" s="16" t="s">
        <v>79</v>
      </c>
    </row>
    <row r="194" s="1" customFormat="1">
      <c r="B194" s="37"/>
      <c r="C194" s="38"/>
      <c r="D194" s="217" t="s">
        <v>134</v>
      </c>
      <c r="E194" s="38"/>
      <c r="F194" s="227" t="s">
        <v>623</v>
      </c>
      <c r="G194" s="38"/>
      <c r="H194" s="38"/>
      <c r="I194" s="129"/>
      <c r="J194" s="38"/>
      <c r="K194" s="38"/>
      <c r="L194" s="42"/>
      <c r="M194" s="228"/>
      <c r="N194" s="78"/>
      <c r="O194" s="78"/>
      <c r="P194" s="78"/>
      <c r="Q194" s="78"/>
      <c r="R194" s="78"/>
      <c r="S194" s="78"/>
      <c r="T194" s="79"/>
      <c r="AT194" s="16" t="s">
        <v>134</v>
      </c>
      <c r="AU194" s="16" t="s">
        <v>79</v>
      </c>
    </row>
    <row r="195" s="11" customFormat="1">
      <c r="B195" s="215"/>
      <c r="C195" s="216"/>
      <c r="D195" s="217" t="s">
        <v>128</v>
      </c>
      <c r="E195" s="218" t="s">
        <v>19</v>
      </c>
      <c r="F195" s="219" t="s">
        <v>580</v>
      </c>
      <c r="G195" s="216"/>
      <c r="H195" s="220">
        <v>3.6000000000000001</v>
      </c>
      <c r="I195" s="221"/>
      <c r="J195" s="216"/>
      <c r="K195" s="216"/>
      <c r="L195" s="222"/>
      <c r="M195" s="223"/>
      <c r="N195" s="224"/>
      <c r="O195" s="224"/>
      <c r="P195" s="224"/>
      <c r="Q195" s="224"/>
      <c r="R195" s="224"/>
      <c r="S195" s="224"/>
      <c r="T195" s="225"/>
      <c r="AT195" s="226" t="s">
        <v>128</v>
      </c>
      <c r="AU195" s="226" t="s">
        <v>79</v>
      </c>
      <c r="AV195" s="11" t="s">
        <v>79</v>
      </c>
      <c r="AW195" s="11" t="s">
        <v>31</v>
      </c>
      <c r="AX195" s="11" t="s">
        <v>69</v>
      </c>
      <c r="AY195" s="226" t="s">
        <v>118</v>
      </c>
    </row>
    <row r="196" s="11" customFormat="1">
      <c r="B196" s="215"/>
      <c r="C196" s="216"/>
      <c r="D196" s="217" t="s">
        <v>128</v>
      </c>
      <c r="E196" s="218" t="s">
        <v>19</v>
      </c>
      <c r="F196" s="219" t="s">
        <v>581</v>
      </c>
      <c r="G196" s="216"/>
      <c r="H196" s="220">
        <v>5.4000000000000004</v>
      </c>
      <c r="I196" s="221"/>
      <c r="J196" s="216"/>
      <c r="K196" s="216"/>
      <c r="L196" s="222"/>
      <c r="M196" s="223"/>
      <c r="N196" s="224"/>
      <c r="O196" s="224"/>
      <c r="P196" s="224"/>
      <c r="Q196" s="224"/>
      <c r="R196" s="224"/>
      <c r="S196" s="224"/>
      <c r="T196" s="225"/>
      <c r="AT196" s="226" t="s">
        <v>128</v>
      </c>
      <c r="AU196" s="226" t="s">
        <v>79</v>
      </c>
      <c r="AV196" s="11" t="s">
        <v>79</v>
      </c>
      <c r="AW196" s="11" t="s">
        <v>31</v>
      </c>
      <c r="AX196" s="11" t="s">
        <v>69</v>
      </c>
      <c r="AY196" s="226" t="s">
        <v>118</v>
      </c>
    </row>
    <row r="197" s="11" customFormat="1">
      <c r="B197" s="215"/>
      <c r="C197" s="216"/>
      <c r="D197" s="217" t="s">
        <v>128</v>
      </c>
      <c r="E197" s="218" t="s">
        <v>19</v>
      </c>
      <c r="F197" s="219" t="s">
        <v>582</v>
      </c>
      <c r="G197" s="216"/>
      <c r="H197" s="220">
        <v>1.8</v>
      </c>
      <c r="I197" s="221"/>
      <c r="J197" s="216"/>
      <c r="K197" s="216"/>
      <c r="L197" s="222"/>
      <c r="M197" s="223"/>
      <c r="N197" s="224"/>
      <c r="O197" s="224"/>
      <c r="P197" s="224"/>
      <c r="Q197" s="224"/>
      <c r="R197" s="224"/>
      <c r="S197" s="224"/>
      <c r="T197" s="225"/>
      <c r="AT197" s="226" t="s">
        <v>128</v>
      </c>
      <c r="AU197" s="226" t="s">
        <v>79</v>
      </c>
      <c r="AV197" s="11" t="s">
        <v>79</v>
      </c>
      <c r="AW197" s="11" t="s">
        <v>31</v>
      </c>
      <c r="AX197" s="11" t="s">
        <v>69</v>
      </c>
      <c r="AY197" s="226" t="s">
        <v>118</v>
      </c>
    </row>
    <row r="198" s="11" customFormat="1">
      <c r="B198" s="215"/>
      <c r="C198" s="216"/>
      <c r="D198" s="217" t="s">
        <v>128</v>
      </c>
      <c r="E198" s="218" t="s">
        <v>19</v>
      </c>
      <c r="F198" s="219" t="s">
        <v>583</v>
      </c>
      <c r="G198" s="216"/>
      <c r="H198" s="220">
        <v>1.8</v>
      </c>
      <c r="I198" s="221"/>
      <c r="J198" s="216"/>
      <c r="K198" s="216"/>
      <c r="L198" s="222"/>
      <c r="M198" s="223"/>
      <c r="N198" s="224"/>
      <c r="O198" s="224"/>
      <c r="P198" s="224"/>
      <c r="Q198" s="224"/>
      <c r="R198" s="224"/>
      <c r="S198" s="224"/>
      <c r="T198" s="225"/>
      <c r="AT198" s="226" t="s">
        <v>128</v>
      </c>
      <c r="AU198" s="226" t="s">
        <v>79</v>
      </c>
      <c r="AV198" s="11" t="s">
        <v>79</v>
      </c>
      <c r="AW198" s="11" t="s">
        <v>31</v>
      </c>
      <c r="AX198" s="11" t="s">
        <v>69</v>
      </c>
      <c r="AY198" s="226" t="s">
        <v>118</v>
      </c>
    </row>
    <row r="199" s="11" customFormat="1">
      <c r="B199" s="215"/>
      <c r="C199" s="216"/>
      <c r="D199" s="217" t="s">
        <v>128</v>
      </c>
      <c r="E199" s="218" t="s">
        <v>19</v>
      </c>
      <c r="F199" s="219" t="s">
        <v>584</v>
      </c>
      <c r="G199" s="216"/>
      <c r="H199" s="220">
        <v>5.4000000000000004</v>
      </c>
      <c r="I199" s="221"/>
      <c r="J199" s="216"/>
      <c r="K199" s="216"/>
      <c r="L199" s="222"/>
      <c r="M199" s="223"/>
      <c r="N199" s="224"/>
      <c r="O199" s="224"/>
      <c r="P199" s="224"/>
      <c r="Q199" s="224"/>
      <c r="R199" s="224"/>
      <c r="S199" s="224"/>
      <c r="T199" s="225"/>
      <c r="AT199" s="226" t="s">
        <v>128</v>
      </c>
      <c r="AU199" s="226" t="s">
        <v>79</v>
      </c>
      <c r="AV199" s="11" t="s">
        <v>79</v>
      </c>
      <c r="AW199" s="11" t="s">
        <v>31</v>
      </c>
      <c r="AX199" s="11" t="s">
        <v>69</v>
      </c>
      <c r="AY199" s="226" t="s">
        <v>118</v>
      </c>
    </row>
    <row r="200" s="11" customFormat="1">
      <c r="B200" s="215"/>
      <c r="C200" s="216"/>
      <c r="D200" s="217" t="s">
        <v>128</v>
      </c>
      <c r="E200" s="218" t="s">
        <v>19</v>
      </c>
      <c r="F200" s="219" t="s">
        <v>585</v>
      </c>
      <c r="G200" s="216"/>
      <c r="H200" s="220">
        <v>10.800000000000001</v>
      </c>
      <c r="I200" s="221"/>
      <c r="J200" s="216"/>
      <c r="K200" s="216"/>
      <c r="L200" s="222"/>
      <c r="M200" s="223"/>
      <c r="N200" s="224"/>
      <c r="O200" s="224"/>
      <c r="P200" s="224"/>
      <c r="Q200" s="224"/>
      <c r="R200" s="224"/>
      <c r="S200" s="224"/>
      <c r="T200" s="225"/>
      <c r="AT200" s="226" t="s">
        <v>128</v>
      </c>
      <c r="AU200" s="226" t="s">
        <v>79</v>
      </c>
      <c r="AV200" s="11" t="s">
        <v>79</v>
      </c>
      <c r="AW200" s="11" t="s">
        <v>31</v>
      </c>
      <c r="AX200" s="11" t="s">
        <v>69</v>
      </c>
      <c r="AY200" s="226" t="s">
        <v>118</v>
      </c>
    </row>
    <row r="201" s="11" customFormat="1">
      <c r="B201" s="215"/>
      <c r="C201" s="216"/>
      <c r="D201" s="217" t="s">
        <v>128</v>
      </c>
      <c r="E201" s="218" t="s">
        <v>19</v>
      </c>
      <c r="F201" s="219" t="s">
        <v>586</v>
      </c>
      <c r="G201" s="216"/>
      <c r="H201" s="220">
        <v>7.2000000000000002</v>
      </c>
      <c r="I201" s="221"/>
      <c r="J201" s="216"/>
      <c r="K201" s="216"/>
      <c r="L201" s="222"/>
      <c r="M201" s="223"/>
      <c r="N201" s="224"/>
      <c r="O201" s="224"/>
      <c r="P201" s="224"/>
      <c r="Q201" s="224"/>
      <c r="R201" s="224"/>
      <c r="S201" s="224"/>
      <c r="T201" s="225"/>
      <c r="AT201" s="226" t="s">
        <v>128</v>
      </c>
      <c r="AU201" s="226" t="s">
        <v>79</v>
      </c>
      <c r="AV201" s="11" t="s">
        <v>79</v>
      </c>
      <c r="AW201" s="11" t="s">
        <v>31</v>
      </c>
      <c r="AX201" s="11" t="s">
        <v>69</v>
      </c>
      <c r="AY201" s="226" t="s">
        <v>118</v>
      </c>
    </row>
    <row r="202" s="11" customFormat="1">
      <c r="B202" s="215"/>
      <c r="C202" s="216"/>
      <c r="D202" s="217" t="s">
        <v>128</v>
      </c>
      <c r="E202" s="218" t="s">
        <v>19</v>
      </c>
      <c r="F202" s="219" t="s">
        <v>587</v>
      </c>
      <c r="G202" s="216"/>
      <c r="H202" s="220">
        <v>5.4000000000000004</v>
      </c>
      <c r="I202" s="221"/>
      <c r="J202" s="216"/>
      <c r="K202" s="216"/>
      <c r="L202" s="222"/>
      <c r="M202" s="223"/>
      <c r="N202" s="224"/>
      <c r="O202" s="224"/>
      <c r="P202" s="224"/>
      <c r="Q202" s="224"/>
      <c r="R202" s="224"/>
      <c r="S202" s="224"/>
      <c r="T202" s="225"/>
      <c r="AT202" s="226" t="s">
        <v>128</v>
      </c>
      <c r="AU202" s="226" t="s">
        <v>79</v>
      </c>
      <c r="AV202" s="11" t="s">
        <v>79</v>
      </c>
      <c r="AW202" s="11" t="s">
        <v>31</v>
      </c>
      <c r="AX202" s="11" t="s">
        <v>69</v>
      </c>
      <c r="AY202" s="226" t="s">
        <v>118</v>
      </c>
    </row>
    <row r="203" s="11" customFormat="1">
      <c r="B203" s="215"/>
      <c r="C203" s="216"/>
      <c r="D203" s="217" t="s">
        <v>128</v>
      </c>
      <c r="E203" s="218" t="s">
        <v>19</v>
      </c>
      <c r="F203" s="219" t="s">
        <v>588</v>
      </c>
      <c r="G203" s="216"/>
      <c r="H203" s="220">
        <v>10.800000000000001</v>
      </c>
      <c r="I203" s="221"/>
      <c r="J203" s="216"/>
      <c r="K203" s="216"/>
      <c r="L203" s="222"/>
      <c r="M203" s="223"/>
      <c r="N203" s="224"/>
      <c r="O203" s="224"/>
      <c r="P203" s="224"/>
      <c r="Q203" s="224"/>
      <c r="R203" s="224"/>
      <c r="S203" s="224"/>
      <c r="T203" s="225"/>
      <c r="AT203" s="226" t="s">
        <v>128</v>
      </c>
      <c r="AU203" s="226" t="s">
        <v>79</v>
      </c>
      <c r="AV203" s="11" t="s">
        <v>79</v>
      </c>
      <c r="AW203" s="11" t="s">
        <v>31</v>
      </c>
      <c r="AX203" s="11" t="s">
        <v>69</v>
      </c>
      <c r="AY203" s="226" t="s">
        <v>118</v>
      </c>
    </row>
    <row r="204" s="11" customFormat="1">
      <c r="B204" s="215"/>
      <c r="C204" s="216"/>
      <c r="D204" s="217" t="s">
        <v>128</v>
      </c>
      <c r="E204" s="218" t="s">
        <v>19</v>
      </c>
      <c r="F204" s="219" t="s">
        <v>589</v>
      </c>
      <c r="G204" s="216"/>
      <c r="H204" s="220">
        <v>3.6000000000000001</v>
      </c>
      <c r="I204" s="221"/>
      <c r="J204" s="216"/>
      <c r="K204" s="216"/>
      <c r="L204" s="222"/>
      <c r="M204" s="223"/>
      <c r="N204" s="224"/>
      <c r="O204" s="224"/>
      <c r="P204" s="224"/>
      <c r="Q204" s="224"/>
      <c r="R204" s="224"/>
      <c r="S204" s="224"/>
      <c r="T204" s="225"/>
      <c r="AT204" s="226" t="s">
        <v>128</v>
      </c>
      <c r="AU204" s="226" t="s">
        <v>79</v>
      </c>
      <c r="AV204" s="11" t="s">
        <v>79</v>
      </c>
      <c r="AW204" s="11" t="s">
        <v>31</v>
      </c>
      <c r="AX204" s="11" t="s">
        <v>69</v>
      </c>
      <c r="AY204" s="226" t="s">
        <v>118</v>
      </c>
    </row>
    <row r="205" s="12" customFormat="1">
      <c r="B205" s="232"/>
      <c r="C205" s="233"/>
      <c r="D205" s="217" t="s">
        <v>128</v>
      </c>
      <c r="E205" s="234" t="s">
        <v>19</v>
      </c>
      <c r="F205" s="235" t="s">
        <v>213</v>
      </c>
      <c r="G205" s="233"/>
      <c r="H205" s="236">
        <v>55.800000000000004</v>
      </c>
      <c r="I205" s="237"/>
      <c r="J205" s="233"/>
      <c r="K205" s="233"/>
      <c r="L205" s="238"/>
      <c r="M205" s="239"/>
      <c r="N205" s="240"/>
      <c r="O205" s="240"/>
      <c r="P205" s="240"/>
      <c r="Q205" s="240"/>
      <c r="R205" s="240"/>
      <c r="S205" s="240"/>
      <c r="T205" s="241"/>
      <c r="AT205" s="242" t="s">
        <v>128</v>
      </c>
      <c r="AU205" s="242" t="s">
        <v>79</v>
      </c>
      <c r="AV205" s="12" t="s">
        <v>140</v>
      </c>
      <c r="AW205" s="12" t="s">
        <v>31</v>
      </c>
      <c r="AX205" s="12" t="s">
        <v>77</v>
      </c>
      <c r="AY205" s="242" t="s">
        <v>118</v>
      </c>
    </row>
    <row r="206" s="1" customFormat="1" ht="16.5" customHeight="1">
      <c r="B206" s="37"/>
      <c r="C206" s="243" t="s">
        <v>188</v>
      </c>
      <c r="D206" s="243" t="s">
        <v>262</v>
      </c>
      <c r="E206" s="244" t="s">
        <v>631</v>
      </c>
      <c r="F206" s="245" t="s">
        <v>632</v>
      </c>
      <c r="G206" s="246" t="s">
        <v>499</v>
      </c>
      <c r="H206" s="247">
        <v>117.18000000000001</v>
      </c>
      <c r="I206" s="248"/>
      <c r="J206" s="249">
        <f>ROUND(I206*H206,2)</f>
        <v>0</v>
      </c>
      <c r="K206" s="245" t="s">
        <v>125</v>
      </c>
      <c r="L206" s="250"/>
      <c r="M206" s="251" t="s">
        <v>19</v>
      </c>
      <c r="N206" s="252" t="s">
        <v>40</v>
      </c>
      <c r="O206" s="78"/>
      <c r="P206" s="212">
        <f>O206*H206</f>
        <v>0</v>
      </c>
      <c r="Q206" s="212">
        <v>1</v>
      </c>
      <c r="R206" s="212">
        <f>Q206*H206</f>
        <v>117.18000000000001</v>
      </c>
      <c r="S206" s="212">
        <v>0</v>
      </c>
      <c r="T206" s="213">
        <f>S206*H206</f>
        <v>0</v>
      </c>
      <c r="AR206" s="16" t="s">
        <v>161</v>
      </c>
      <c r="AT206" s="16" t="s">
        <v>262</v>
      </c>
      <c r="AU206" s="16" t="s">
        <v>79</v>
      </c>
      <c r="AY206" s="16" t="s">
        <v>118</v>
      </c>
      <c r="BE206" s="214">
        <f>IF(N206="základní",J206,0)</f>
        <v>0</v>
      </c>
      <c r="BF206" s="214">
        <f>IF(N206="snížená",J206,0)</f>
        <v>0</v>
      </c>
      <c r="BG206" s="214">
        <f>IF(N206="zákl. přenesená",J206,0)</f>
        <v>0</v>
      </c>
      <c r="BH206" s="214">
        <f>IF(N206="sníž. přenesená",J206,0)</f>
        <v>0</v>
      </c>
      <c r="BI206" s="214">
        <f>IF(N206="nulová",J206,0)</f>
        <v>0</v>
      </c>
      <c r="BJ206" s="16" t="s">
        <v>77</v>
      </c>
      <c r="BK206" s="214">
        <f>ROUND(I206*H206,2)</f>
        <v>0</v>
      </c>
      <c r="BL206" s="16" t="s">
        <v>140</v>
      </c>
      <c r="BM206" s="16" t="s">
        <v>633</v>
      </c>
    </row>
    <row r="207" s="1" customFormat="1">
      <c r="B207" s="37"/>
      <c r="C207" s="38"/>
      <c r="D207" s="217" t="s">
        <v>134</v>
      </c>
      <c r="E207" s="38"/>
      <c r="F207" s="227" t="s">
        <v>623</v>
      </c>
      <c r="G207" s="38"/>
      <c r="H207" s="38"/>
      <c r="I207" s="129"/>
      <c r="J207" s="38"/>
      <c r="K207" s="38"/>
      <c r="L207" s="42"/>
      <c r="M207" s="228"/>
      <c r="N207" s="78"/>
      <c r="O207" s="78"/>
      <c r="P207" s="78"/>
      <c r="Q207" s="78"/>
      <c r="R207" s="78"/>
      <c r="S207" s="78"/>
      <c r="T207" s="79"/>
      <c r="AT207" s="16" t="s">
        <v>134</v>
      </c>
      <c r="AU207" s="16" t="s">
        <v>79</v>
      </c>
    </row>
    <row r="208" s="11" customFormat="1">
      <c r="B208" s="215"/>
      <c r="C208" s="216"/>
      <c r="D208" s="217" t="s">
        <v>128</v>
      </c>
      <c r="E208" s="218" t="s">
        <v>19</v>
      </c>
      <c r="F208" s="219" t="s">
        <v>634</v>
      </c>
      <c r="G208" s="216"/>
      <c r="H208" s="220">
        <v>7.5599999999999996</v>
      </c>
      <c r="I208" s="221"/>
      <c r="J208" s="216"/>
      <c r="K208" s="216"/>
      <c r="L208" s="222"/>
      <c r="M208" s="223"/>
      <c r="N208" s="224"/>
      <c r="O208" s="224"/>
      <c r="P208" s="224"/>
      <c r="Q208" s="224"/>
      <c r="R208" s="224"/>
      <c r="S208" s="224"/>
      <c r="T208" s="225"/>
      <c r="AT208" s="226" t="s">
        <v>128</v>
      </c>
      <c r="AU208" s="226" t="s">
        <v>79</v>
      </c>
      <c r="AV208" s="11" t="s">
        <v>79</v>
      </c>
      <c r="AW208" s="11" t="s">
        <v>31</v>
      </c>
      <c r="AX208" s="11" t="s">
        <v>69</v>
      </c>
      <c r="AY208" s="226" t="s">
        <v>118</v>
      </c>
    </row>
    <row r="209" s="11" customFormat="1">
      <c r="B209" s="215"/>
      <c r="C209" s="216"/>
      <c r="D209" s="217" t="s">
        <v>128</v>
      </c>
      <c r="E209" s="218" t="s">
        <v>19</v>
      </c>
      <c r="F209" s="219" t="s">
        <v>635</v>
      </c>
      <c r="G209" s="216"/>
      <c r="H209" s="220">
        <v>11.34</v>
      </c>
      <c r="I209" s="221"/>
      <c r="J209" s="216"/>
      <c r="K209" s="216"/>
      <c r="L209" s="222"/>
      <c r="M209" s="223"/>
      <c r="N209" s="224"/>
      <c r="O209" s="224"/>
      <c r="P209" s="224"/>
      <c r="Q209" s="224"/>
      <c r="R209" s="224"/>
      <c r="S209" s="224"/>
      <c r="T209" s="225"/>
      <c r="AT209" s="226" t="s">
        <v>128</v>
      </c>
      <c r="AU209" s="226" t="s">
        <v>79</v>
      </c>
      <c r="AV209" s="11" t="s">
        <v>79</v>
      </c>
      <c r="AW209" s="11" t="s">
        <v>31</v>
      </c>
      <c r="AX209" s="11" t="s">
        <v>69</v>
      </c>
      <c r="AY209" s="226" t="s">
        <v>118</v>
      </c>
    </row>
    <row r="210" s="11" customFormat="1">
      <c r="B210" s="215"/>
      <c r="C210" s="216"/>
      <c r="D210" s="217" t="s">
        <v>128</v>
      </c>
      <c r="E210" s="218" t="s">
        <v>19</v>
      </c>
      <c r="F210" s="219" t="s">
        <v>636</v>
      </c>
      <c r="G210" s="216"/>
      <c r="H210" s="220">
        <v>3.7799999999999998</v>
      </c>
      <c r="I210" s="221"/>
      <c r="J210" s="216"/>
      <c r="K210" s="216"/>
      <c r="L210" s="222"/>
      <c r="M210" s="223"/>
      <c r="N210" s="224"/>
      <c r="O210" s="224"/>
      <c r="P210" s="224"/>
      <c r="Q210" s="224"/>
      <c r="R210" s="224"/>
      <c r="S210" s="224"/>
      <c r="T210" s="225"/>
      <c r="AT210" s="226" t="s">
        <v>128</v>
      </c>
      <c r="AU210" s="226" t="s">
        <v>79</v>
      </c>
      <c r="AV210" s="11" t="s">
        <v>79</v>
      </c>
      <c r="AW210" s="11" t="s">
        <v>31</v>
      </c>
      <c r="AX210" s="11" t="s">
        <v>69</v>
      </c>
      <c r="AY210" s="226" t="s">
        <v>118</v>
      </c>
    </row>
    <row r="211" s="11" customFormat="1">
      <c r="B211" s="215"/>
      <c r="C211" s="216"/>
      <c r="D211" s="217" t="s">
        <v>128</v>
      </c>
      <c r="E211" s="218" t="s">
        <v>19</v>
      </c>
      <c r="F211" s="219" t="s">
        <v>637</v>
      </c>
      <c r="G211" s="216"/>
      <c r="H211" s="220">
        <v>3.7799999999999998</v>
      </c>
      <c r="I211" s="221"/>
      <c r="J211" s="216"/>
      <c r="K211" s="216"/>
      <c r="L211" s="222"/>
      <c r="M211" s="223"/>
      <c r="N211" s="224"/>
      <c r="O211" s="224"/>
      <c r="P211" s="224"/>
      <c r="Q211" s="224"/>
      <c r="R211" s="224"/>
      <c r="S211" s="224"/>
      <c r="T211" s="225"/>
      <c r="AT211" s="226" t="s">
        <v>128</v>
      </c>
      <c r="AU211" s="226" t="s">
        <v>79</v>
      </c>
      <c r="AV211" s="11" t="s">
        <v>79</v>
      </c>
      <c r="AW211" s="11" t="s">
        <v>31</v>
      </c>
      <c r="AX211" s="11" t="s">
        <v>69</v>
      </c>
      <c r="AY211" s="226" t="s">
        <v>118</v>
      </c>
    </row>
    <row r="212" s="11" customFormat="1">
      <c r="B212" s="215"/>
      <c r="C212" s="216"/>
      <c r="D212" s="217" t="s">
        <v>128</v>
      </c>
      <c r="E212" s="218" t="s">
        <v>19</v>
      </c>
      <c r="F212" s="219" t="s">
        <v>638</v>
      </c>
      <c r="G212" s="216"/>
      <c r="H212" s="220">
        <v>11.34</v>
      </c>
      <c r="I212" s="221"/>
      <c r="J212" s="216"/>
      <c r="K212" s="216"/>
      <c r="L212" s="222"/>
      <c r="M212" s="223"/>
      <c r="N212" s="224"/>
      <c r="O212" s="224"/>
      <c r="P212" s="224"/>
      <c r="Q212" s="224"/>
      <c r="R212" s="224"/>
      <c r="S212" s="224"/>
      <c r="T212" s="225"/>
      <c r="AT212" s="226" t="s">
        <v>128</v>
      </c>
      <c r="AU212" s="226" t="s">
        <v>79</v>
      </c>
      <c r="AV212" s="11" t="s">
        <v>79</v>
      </c>
      <c r="AW212" s="11" t="s">
        <v>31</v>
      </c>
      <c r="AX212" s="11" t="s">
        <v>69</v>
      </c>
      <c r="AY212" s="226" t="s">
        <v>118</v>
      </c>
    </row>
    <row r="213" s="11" customFormat="1">
      <c r="B213" s="215"/>
      <c r="C213" s="216"/>
      <c r="D213" s="217" t="s">
        <v>128</v>
      </c>
      <c r="E213" s="218" t="s">
        <v>19</v>
      </c>
      <c r="F213" s="219" t="s">
        <v>639</v>
      </c>
      <c r="G213" s="216"/>
      <c r="H213" s="220">
        <v>22.68</v>
      </c>
      <c r="I213" s="221"/>
      <c r="J213" s="216"/>
      <c r="K213" s="216"/>
      <c r="L213" s="222"/>
      <c r="M213" s="223"/>
      <c r="N213" s="224"/>
      <c r="O213" s="224"/>
      <c r="P213" s="224"/>
      <c r="Q213" s="224"/>
      <c r="R213" s="224"/>
      <c r="S213" s="224"/>
      <c r="T213" s="225"/>
      <c r="AT213" s="226" t="s">
        <v>128</v>
      </c>
      <c r="AU213" s="226" t="s">
        <v>79</v>
      </c>
      <c r="AV213" s="11" t="s">
        <v>79</v>
      </c>
      <c r="AW213" s="11" t="s">
        <v>31</v>
      </c>
      <c r="AX213" s="11" t="s">
        <v>69</v>
      </c>
      <c r="AY213" s="226" t="s">
        <v>118</v>
      </c>
    </row>
    <row r="214" s="11" customFormat="1">
      <c r="B214" s="215"/>
      <c r="C214" s="216"/>
      <c r="D214" s="217" t="s">
        <v>128</v>
      </c>
      <c r="E214" s="218" t="s">
        <v>19</v>
      </c>
      <c r="F214" s="219" t="s">
        <v>640</v>
      </c>
      <c r="G214" s="216"/>
      <c r="H214" s="220">
        <v>15.119999999999999</v>
      </c>
      <c r="I214" s="221"/>
      <c r="J214" s="216"/>
      <c r="K214" s="216"/>
      <c r="L214" s="222"/>
      <c r="M214" s="223"/>
      <c r="N214" s="224"/>
      <c r="O214" s="224"/>
      <c r="P214" s="224"/>
      <c r="Q214" s="224"/>
      <c r="R214" s="224"/>
      <c r="S214" s="224"/>
      <c r="T214" s="225"/>
      <c r="AT214" s="226" t="s">
        <v>128</v>
      </c>
      <c r="AU214" s="226" t="s">
        <v>79</v>
      </c>
      <c r="AV214" s="11" t="s">
        <v>79</v>
      </c>
      <c r="AW214" s="11" t="s">
        <v>31</v>
      </c>
      <c r="AX214" s="11" t="s">
        <v>69</v>
      </c>
      <c r="AY214" s="226" t="s">
        <v>118</v>
      </c>
    </row>
    <row r="215" s="11" customFormat="1">
      <c r="B215" s="215"/>
      <c r="C215" s="216"/>
      <c r="D215" s="217" t="s">
        <v>128</v>
      </c>
      <c r="E215" s="218" t="s">
        <v>19</v>
      </c>
      <c r="F215" s="219" t="s">
        <v>641</v>
      </c>
      <c r="G215" s="216"/>
      <c r="H215" s="220">
        <v>11.34</v>
      </c>
      <c r="I215" s="221"/>
      <c r="J215" s="216"/>
      <c r="K215" s="216"/>
      <c r="L215" s="222"/>
      <c r="M215" s="223"/>
      <c r="N215" s="224"/>
      <c r="O215" s="224"/>
      <c r="P215" s="224"/>
      <c r="Q215" s="224"/>
      <c r="R215" s="224"/>
      <c r="S215" s="224"/>
      <c r="T215" s="225"/>
      <c r="AT215" s="226" t="s">
        <v>128</v>
      </c>
      <c r="AU215" s="226" t="s">
        <v>79</v>
      </c>
      <c r="AV215" s="11" t="s">
        <v>79</v>
      </c>
      <c r="AW215" s="11" t="s">
        <v>31</v>
      </c>
      <c r="AX215" s="11" t="s">
        <v>69</v>
      </c>
      <c r="AY215" s="226" t="s">
        <v>118</v>
      </c>
    </row>
    <row r="216" s="11" customFormat="1">
      <c r="B216" s="215"/>
      <c r="C216" s="216"/>
      <c r="D216" s="217" t="s">
        <v>128</v>
      </c>
      <c r="E216" s="218" t="s">
        <v>19</v>
      </c>
      <c r="F216" s="219" t="s">
        <v>642</v>
      </c>
      <c r="G216" s="216"/>
      <c r="H216" s="220">
        <v>22.68</v>
      </c>
      <c r="I216" s="221"/>
      <c r="J216" s="216"/>
      <c r="K216" s="216"/>
      <c r="L216" s="222"/>
      <c r="M216" s="223"/>
      <c r="N216" s="224"/>
      <c r="O216" s="224"/>
      <c r="P216" s="224"/>
      <c r="Q216" s="224"/>
      <c r="R216" s="224"/>
      <c r="S216" s="224"/>
      <c r="T216" s="225"/>
      <c r="AT216" s="226" t="s">
        <v>128</v>
      </c>
      <c r="AU216" s="226" t="s">
        <v>79</v>
      </c>
      <c r="AV216" s="11" t="s">
        <v>79</v>
      </c>
      <c r="AW216" s="11" t="s">
        <v>31</v>
      </c>
      <c r="AX216" s="11" t="s">
        <v>69</v>
      </c>
      <c r="AY216" s="226" t="s">
        <v>118</v>
      </c>
    </row>
    <row r="217" s="11" customFormat="1">
      <c r="B217" s="215"/>
      <c r="C217" s="216"/>
      <c r="D217" s="217" t="s">
        <v>128</v>
      </c>
      <c r="E217" s="218" t="s">
        <v>19</v>
      </c>
      <c r="F217" s="219" t="s">
        <v>643</v>
      </c>
      <c r="G217" s="216"/>
      <c r="H217" s="220">
        <v>7.5599999999999996</v>
      </c>
      <c r="I217" s="221"/>
      <c r="J217" s="216"/>
      <c r="K217" s="216"/>
      <c r="L217" s="222"/>
      <c r="M217" s="223"/>
      <c r="N217" s="224"/>
      <c r="O217" s="224"/>
      <c r="P217" s="224"/>
      <c r="Q217" s="224"/>
      <c r="R217" s="224"/>
      <c r="S217" s="224"/>
      <c r="T217" s="225"/>
      <c r="AT217" s="226" t="s">
        <v>128</v>
      </c>
      <c r="AU217" s="226" t="s">
        <v>79</v>
      </c>
      <c r="AV217" s="11" t="s">
        <v>79</v>
      </c>
      <c r="AW217" s="11" t="s">
        <v>31</v>
      </c>
      <c r="AX217" s="11" t="s">
        <v>69</v>
      </c>
      <c r="AY217" s="226" t="s">
        <v>118</v>
      </c>
    </row>
    <row r="218" s="12" customFormat="1">
      <c r="B218" s="232"/>
      <c r="C218" s="233"/>
      <c r="D218" s="217" t="s">
        <v>128</v>
      </c>
      <c r="E218" s="234" t="s">
        <v>19</v>
      </c>
      <c r="F218" s="235" t="s">
        <v>213</v>
      </c>
      <c r="G218" s="233"/>
      <c r="H218" s="236">
        <v>117.18000000000001</v>
      </c>
      <c r="I218" s="237"/>
      <c r="J218" s="233"/>
      <c r="K218" s="233"/>
      <c r="L218" s="238"/>
      <c r="M218" s="239"/>
      <c r="N218" s="240"/>
      <c r="O218" s="240"/>
      <c r="P218" s="240"/>
      <c r="Q218" s="240"/>
      <c r="R218" s="240"/>
      <c r="S218" s="240"/>
      <c r="T218" s="241"/>
      <c r="AT218" s="242" t="s">
        <v>128</v>
      </c>
      <c r="AU218" s="242" t="s">
        <v>79</v>
      </c>
      <c r="AV218" s="12" t="s">
        <v>140</v>
      </c>
      <c r="AW218" s="12" t="s">
        <v>31</v>
      </c>
      <c r="AX218" s="12" t="s">
        <v>77</v>
      </c>
      <c r="AY218" s="242" t="s">
        <v>118</v>
      </c>
    </row>
    <row r="219" s="10" customFormat="1" ht="22.8" customHeight="1">
      <c r="B219" s="187"/>
      <c r="C219" s="188"/>
      <c r="D219" s="189" t="s">
        <v>68</v>
      </c>
      <c r="E219" s="201" t="s">
        <v>136</v>
      </c>
      <c r="F219" s="201" t="s">
        <v>644</v>
      </c>
      <c r="G219" s="188"/>
      <c r="H219" s="188"/>
      <c r="I219" s="191"/>
      <c r="J219" s="202">
        <f>BK219</f>
        <v>0</v>
      </c>
      <c r="K219" s="188"/>
      <c r="L219" s="193"/>
      <c r="M219" s="194"/>
      <c r="N219" s="195"/>
      <c r="O219" s="195"/>
      <c r="P219" s="196">
        <f>SUM(P220:P232)</f>
        <v>0</v>
      </c>
      <c r="Q219" s="195"/>
      <c r="R219" s="196">
        <f>SUM(R220:R232)</f>
        <v>0</v>
      </c>
      <c r="S219" s="195"/>
      <c r="T219" s="197">
        <f>SUM(T220:T232)</f>
        <v>26.84</v>
      </c>
      <c r="AR219" s="198" t="s">
        <v>77</v>
      </c>
      <c r="AT219" s="199" t="s">
        <v>68</v>
      </c>
      <c r="AU219" s="199" t="s">
        <v>77</v>
      </c>
      <c r="AY219" s="198" t="s">
        <v>118</v>
      </c>
      <c r="BK219" s="200">
        <f>SUM(BK220:BK232)</f>
        <v>0</v>
      </c>
    </row>
    <row r="220" s="1" customFormat="1" ht="16.5" customHeight="1">
      <c r="B220" s="37"/>
      <c r="C220" s="203" t="s">
        <v>271</v>
      </c>
      <c r="D220" s="203" t="s">
        <v>121</v>
      </c>
      <c r="E220" s="204" t="s">
        <v>645</v>
      </c>
      <c r="F220" s="205" t="s">
        <v>646</v>
      </c>
      <c r="G220" s="206" t="s">
        <v>577</v>
      </c>
      <c r="H220" s="207">
        <v>12.199999999999999</v>
      </c>
      <c r="I220" s="208"/>
      <c r="J220" s="209">
        <f>ROUND(I220*H220,2)</f>
        <v>0</v>
      </c>
      <c r="K220" s="205" t="s">
        <v>125</v>
      </c>
      <c r="L220" s="42"/>
      <c r="M220" s="210" t="s">
        <v>19</v>
      </c>
      <c r="N220" s="211" t="s">
        <v>40</v>
      </c>
      <c r="O220" s="78"/>
      <c r="P220" s="212">
        <f>O220*H220</f>
        <v>0</v>
      </c>
      <c r="Q220" s="212">
        <v>0</v>
      </c>
      <c r="R220" s="212">
        <f>Q220*H220</f>
        <v>0</v>
      </c>
      <c r="S220" s="212">
        <v>2.2000000000000002</v>
      </c>
      <c r="T220" s="213">
        <f>S220*H220</f>
        <v>26.84</v>
      </c>
      <c r="AR220" s="16" t="s">
        <v>140</v>
      </c>
      <c r="AT220" s="16" t="s">
        <v>121</v>
      </c>
      <c r="AU220" s="16" t="s">
        <v>79</v>
      </c>
      <c r="AY220" s="16" t="s">
        <v>118</v>
      </c>
      <c r="BE220" s="214">
        <f>IF(N220="základní",J220,0)</f>
        <v>0</v>
      </c>
      <c r="BF220" s="214">
        <f>IF(N220="snížená",J220,0)</f>
        <v>0</v>
      </c>
      <c r="BG220" s="214">
        <f>IF(N220="zákl. přenesená",J220,0)</f>
        <v>0</v>
      </c>
      <c r="BH220" s="214">
        <f>IF(N220="sníž. přenesená",J220,0)</f>
        <v>0</v>
      </c>
      <c r="BI220" s="214">
        <f>IF(N220="nulová",J220,0)</f>
        <v>0</v>
      </c>
      <c r="BJ220" s="16" t="s">
        <v>77</v>
      </c>
      <c r="BK220" s="214">
        <f>ROUND(I220*H220,2)</f>
        <v>0</v>
      </c>
      <c r="BL220" s="16" t="s">
        <v>140</v>
      </c>
      <c r="BM220" s="16" t="s">
        <v>647</v>
      </c>
    </row>
    <row r="221" s="1" customFormat="1">
      <c r="B221" s="37"/>
      <c r="C221" s="38"/>
      <c r="D221" s="217" t="s">
        <v>134</v>
      </c>
      <c r="E221" s="38"/>
      <c r="F221" s="227" t="s">
        <v>648</v>
      </c>
      <c r="G221" s="38"/>
      <c r="H221" s="38"/>
      <c r="I221" s="129"/>
      <c r="J221" s="38"/>
      <c r="K221" s="38"/>
      <c r="L221" s="42"/>
      <c r="M221" s="228"/>
      <c r="N221" s="78"/>
      <c r="O221" s="78"/>
      <c r="P221" s="78"/>
      <c r="Q221" s="78"/>
      <c r="R221" s="78"/>
      <c r="S221" s="78"/>
      <c r="T221" s="79"/>
      <c r="AT221" s="16" t="s">
        <v>134</v>
      </c>
      <c r="AU221" s="16" t="s">
        <v>79</v>
      </c>
    </row>
    <row r="222" s="11" customFormat="1">
      <c r="B222" s="215"/>
      <c r="C222" s="216"/>
      <c r="D222" s="217" t="s">
        <v>128</v>
      </c>
      <c r="E222" s="218" t="s">
        <v>19</v>
      </c>
      <c r="F222" s="219" t="s">
        <v>649</v>
      </c>
      <c r="G222" s="216"/>
      <c r="H222" s="220">
        <v>1</v>
      </c>
      <c r="I222" s="221"/>
      <c r="J222" s="216"/>
      <c r="K222" s="216"/>
      <c r="L222" s="222"/>
      <c r="M222" s="223"/>
      <c r="N222" s="224"/>
      <c r="O222" s="224"/>
      <c r="P222" s="224"/>
      <c r="Q222" s="224"/>
      <c r="R222" s="224"/>
      <c r="S222" s="224"/>
      <c r="T222" s="225"/>
      <c r="AT222" s="226" t="s">
        <v>128</v>
      </c>
      <c r="AU222" s="226" t="s">
        <v>79</v>
      </c>
      <c r="AV222" s="11" t="s">
        <v>79</v>
      </c>
      <c r="AW222" s="11" t="s">
        <v>31</v>
      </c>
      <c r="AX222" s="11" t="s">
        <v>69</v>
      </c>
      <c r="AY222" s="226" t="s">
        <v>118</v>
      </c>
    </row>
    <row r="223" s="11" customFormat="1">
      <c r="B223" s="215"/>
      <c r="C223" s="216"/>
      <c r="D223" s="217" t="s">
        <v>128</v>
      </c>
      <c r="E223" s="218" t="s">
        <v>19</v>
      </c>
      <c r="F223" s="219" t="s">
        <v>650</v>
      </c>
      <c r="G223" s="216"/>
      <c r="H223" s="220">
        <v>1.2</v>
      </c>
      <c r="I223" s="221"/>
      <c r="J223" s="216"/>
      <c r="K223" s="216"/>
      <c r="L223" s="222"/>
      <c r="M223" s="223"/>
      <c r="N223" s="224"/>
      <c r="O223" s="224"/>
      <c r="P223" s="224"/>
      <c r="Q223" s="224"/>
      <c r="R223" s="224"/>
      <c r="S223" s="224"/>
      <c r="T223" s="225"/>
      <c r="AT223" s="226" t="s">
        <v>128</v>
      </c>
      <c r="AU223" s="226" t="s">
        <v>79</v>
      </c>
      <c r="AV223" s="11" t="s">
        <v>79</v>
      </c>
      <c r="AW223" s="11" t="s">
        <v>31</v>
      </c>
      <c r="AX223" s="11" t="s">
        <v>69</v>
      </c>
      <c r="AY223" s="226" t="s">
        <v>118</v>
      </c>
    </row>
    <row r="224" s="11" customFormat="1">
      <c r="B224" s="215"/>
      <c r="C224" s="216"/>
      <c r="D224" s="217" t="s">
        <v>128</v>
      </c>
      <c r="E224" s="218" t="s">
        <v>19</v>
      </c>
      <c r="F224" s="219" t="s">
        <v>651</v>
      </c>
      <c r="G224" s="216"/>
      <c r="H224" s="220">
        <v>0.80000000000000004</v>
      </c>
      <c r="I224" s="221"/>
      <c r="J224" s="216"/>
      <c r="K224" s="216"/>
      <c r="L224" s="222"/>
      <c r="M224" s="223"/>
      <c r="N224" s="224"/>
      <c r="O224" s="224"/>
      <c r="P224" s="224"/>
      <c r="Q224" s="224"/>
      <c r="R224" s="224"/>
      <c r="S224" s="224"/>
      <c r="T224" s="225"/>
      <c r="AT224" s="226" t="s">
        <v>128</v>
      </c>
      <c r="AU224" s="226" t="s">
        <v>79</v>
      </c>
      <c r="AV224" s="11" t="s">
        <v>79</v>
      </c>
      <c r="AW224" s="11" t="s">
        <v>31</v>
      </c>
      <c r="AX224" s="11" t="s">
        <v>69</v>
      </c>
      <c r="AY224" s="226" t="s">
        <v>118</v>
      </c>
    </row>
    <row r="225" s="11" customFormat="1">
      <c r="B225" s="215"/>
      <c r="C225" s="216"/>
      <c r="D225" s="217" t="s">
        <v>128</v>
      </c>
      <c r="E225" s="218" t="s">
        <v>19</v>
      </c>
      <c r="F225" s="219" t="s">
        <v>652</v>
      </c>
      <c r="G225" s="216"/>
      <c r="H225" s="220">
        <v>0.80000000000000004</v>
      </c>
      <c r="I225" s="221"/>
      <c r="J225" s="216"/>
      <c r="K225" s="216"/>
      <c r="L225" s="222"/>
      <c r="M225" s="223"/>
      <c r="N225" s="224"/>
      <c r="O225" s="224"/>
      <c r="P225" s="224"/>
      <c r="Q225" s="224"/>
      <c r="R225" s="224"/>
      <c r="S225" s="224"/>
      <c r="T225" s="225"/>
      <c r="AT225" s="226" t="s">
        <v>128</v>
      </c>
      <c r="AU225" s="226" t="s">
        <v>79</v>
      </c>
      <c r="AV225" s="11" t="s">
        <v>79</v>
      </c>
      <c r="AW225" s="11" t="s">
        <v>31</v>
      </c>
      <c r="AX225" s="11" t="s">
        <v>69</v>
      </c>
      <c r="AY225" s="226" t="s">
        <v>118</v>
      </c>
    </row>
    <row r="226" s="11" customFormat="1">
      <c r="B226" s="215"/>
      <c r="C226" s="216"/>
      <c r="D226" s="217" t="s">
        <v>128</v>
      </c>
      <c r="E226" s="218" t="s">
        <v>19</v>
      </c>
      <c r="F226" s="219" t="s">
        <v>653</v>
      </c>
      <c r="G226" s="216"/>
      <c r="H226" s="220">
        <v>1.2</v>
      </c>
      <c r="I226" s="221"/>
      <c r="J226" s="216"/>
      <c r="K226" s="216"/>
      <c r="L226" s="222"/>
      <c r="M226" s="223"/>
      <c r="N226" s="224"/>
      <c r="O226" s="224"/>
      <c r="P226" s="224"/>
      <c r="Q226" s="224"/>
      <c r="R226" s="224"/>
      <c r="S226" s="224"/>
      <c r="T226" s="225"/>
      <c r="AT226" s="226" t="s">
        <v>128</v>
      </c>
      <c r="AU226" s="226" t="s">
        <v>79</v>
      </c>
      <c r="AV226" s="11" t="s">
        <v>79</v>
      </c>
      <c r="AW226" s="11" t="s">
        <v>31</v>
      </c>
      <c r="AX226" s="11" t="s">
        <v>69</v>
      </c>
      <c r="AY226" s="226" t="s">
        <v>118</v>
      </c>
    </row>
    <row r="227" s="11" customFormat="1">
      <c r="B227" s="215"/>
      <c r="C227" s="216"/>
      <c r="D227" s="217" t="s">
        <v>128</v>
      </c>
      <c r="E227" s="218" t="s">
        <v>19</v>
      </c>
      <c r="F227" s="219" t="s">
        <v>654</v>
      </c>
      <c r="G227" s="216"/>
      <c r="H227" s="220">
        <v>1.8</v>
      </c>
      <c r="I227" s="221"/>
      <c r="J227" s="216"/>
      <c r="K227" s="216"/>
      <c r="L227" s="222"/>
      <c r="M227" s="223"/>
      <c r="N227" s="224"/>
      <c r="O227" s="224"/>
      <c r="P227" s="224"/>
      <c r="Q227" s="224"/>
      <c r="R227" s="224"/>
      <c r="S227" s="224"/>
      <c r="T227" s="225"/>
      <c r="AT227" s="226" t="s">
        <v>128</v>
      </c>
      <c r="AU227" s="226" t="s">
        <v>79</v>
      </c>
      <c r="AV227" s="11" t="s">
        <v>79</v>
      </c>
      <c r="AW227" s="11" t="s">
        <v>31</v>
      </c>
      <c r="AX227" s="11" t="s">
        <v>69</v>
      </c>
      <c r="AY227" s="226" t="s">
        <v>118</v>
      </c>
    </row>
    <row r="228" s="11" customFormat="1">
      <c r="B228" s="215"/>
      <c r="C228" s="216"/>
      <c r="D228" s="217" t="s">
        <v>128</v>
      </c>
      <c r="E228" s="218" t="s">
        <v>19</v>
      </c>
      <c r="F228" s="219" t="s">
        <v>655</v>
      </c>
      <c r="G228" s="216"/>
      <c r="H228" s="220">
        <v>1.3999999999999999</v>
      </c>
      <c r="I228" s="221"/>
      <c r="J228" s="216"/>
      <c r="K228" s="216"/>
      <c r="L228" s="222"/>
      <c r="M228" s="223"/>
      <c r="N228" s="224"/>
      <c r="O228" s="224"/>
      <c r="P228" s="224"/>
      <c r="Q228" s="224"/>
      <c r="R228" s="224"/>
      <c r="S228" s="224"/>
      <c r="T228" s="225"/>
      <c r="AT228" s="226" t="s">
        <v>128</v>
      </c>
      <c r="AU228" s="226" t="s">
        <v>79</v>
      </c>
      <c r="AV228" s="11" t="s">
        <v>79</v>
      </c>
      <c r="AW228" s="11" t="s">
        <v>31</v>
      </c>
      <c r="AX228" s="11" t="s">
        <v>69</v>
      </c>
      <c r="AY228" s="226" t="s">
        <v>118</v>
      </c>
    </row>
    <row r="229" s="11" customFormat="1">
      <c r="B229" s="215"/>
      <c r="C229" s="216"/>
      <c r="D229" s="217" t="s">
        <v>128</v>
      </c>
      <c r="E229" s="218" t="s">
        <v>19</v>
      </c>
      <c r="F229" s="219" t="s">
        <v>656</v>
      </c>
      <c r="G229" s="216"/>
      <c r="H229" s="220">
        <v>1.2</v>
      </c>
      <c r="I229" s="221"/>
      <c r="J229" s="216"/>
      <c r="K229" s="216"/>
      <c r="L229" s="222"/>
      <c r="M229" s="223"/>
      <c r="N229" s="224"/>
      <c r="O229" s="224"/>
      <c r="P229" s="224"/>
      <c r="Q229" s="224"/>
      <c r="R229" s="224"/>
      <c r="S229" s="224"/>
      <c r="T229" s="225"/>
      <c r="AT229" s="226" t="s">
        <v>128</v>
      </c>
      <c r="AU229" s="226" t="s">
        <v>79</v>
      </c>
      <c r="AV229" s="11" t="s">
        <v>79</v>
      </c>
      <c r="AW229" s="11" t="s">
        <v>31</v>
      </c>
      <c r="AX229" s="11" t="s">
        <v>69</v>
      </c>
      <c r="AY229" s="226" t="s">
        <v>118</v>
      </c>
    </row>
    <row r="230" s="11" customFormat="1">
      <c r="B230" s="215"/>
      <c r="C230" s="216"/>
      <c r="D230" s="217" t="s">
        <v>128</v>
      </c>
      <c r="E230" s="218" t="s">
        <v>19</v>
      </c>
      <c r="F230" s="219" t="s">
        <v>657</v>
      </c>
      <c r="G230" s="216"/>
      <c r="H230" s="220">
        <v>1.8</v>
      </c>
      <c r="I230" s="221"/>
      <c r="J230" s="216"/>
      <c r="K230" s="216"/>
      <c r="L230" s="222"/>
      <c r="M230" s="223"/>
      <c r="N230" s="224"/>
      <c r="O230" s="224"/>
      <c r="P230" s="224"/>
      <c r="Q230" s="224"/>
      <c r="R230" s="224"/>
      <c r="S230" s="224"/>
      <c r="T230" s="225"/>
      <c r="AT230" s="226" t="s">
        <v>128</v>
      </c>
      <c r="AU230" s="226" t="s">
        <v>79</v>
      </c>
      <c r="AV230" s="11" t="s">
        <v>79</v>
      </c>
      <c r="AW230" s="11" t="s">
        <v>31</v>
      </c>
      <c r="AX230" s="11" t="s">
        <v>69</v>
      </c>
      <c r="AY230" s="226" t="s">
        <v>118</v>
      </c>
    </row>
    <row r="231" s="11" customFormat="1">
      <c r="B231" s="215"/>
      <c r="C231" s="216"/>
      <c r="D231" s="217" t="s">
        <v>128</v>
      </c>
      <c r="E231" s="218" t="s">
        <v>19</v>
      </c>
      <c r="F231" s="219" t="s">
        <v>658</v>
      </c>
      <c r="G231" s="216"/>
      <c r="H231" s="220">
        <v>1</v>
      </c>
      <c r="I231" s="221"/>
      <c r="J231" s="216"/>
      <c r="K231" s="216"/>
      <c r="L231" s="222"/>
      <c r="M231" s="223"/>
      <c r="N231" s="224"/>
      <c r="O231" s="224"/>
      <c r="P231" s="224"/>
      <c r="Q231" s="224"/>
      <c r="R231" s="224"/>
      <c r="S231" s="224"/>
      <c r="T231" s="225"/>
      <c r="AT231" s="226" t="s">
        <v>128</v>
      </c>
      <c r="AU231" s="226" t="s">
        <v>79</v>
      </c>
      <c r="AV231" s="11" t="s">
        <v>79</v>
      </c>
      <c r="AW231" s="11" t="s">
        <v>31</v>
      </c>
      <c r="AX231" s="11" t="s">
        <v>69</v>
      </c>
      <c r="AY231" s="226" t="s">
        <v>118</v>
      </c>
    </row>
    <row r="232" s="12" customFormat="1">
      <c r="B232" s="232"/>
      <c r="C232" s="233"/>
      <c r="D232" s="217" t="s">
        <v>128</v>
      </c>
      <c r="E232" s="234" t="s">
        <v>19</v>
      </c>
      <c r="F232" s="235" t="s">
        <v>213</v>
      </c>
      <c r="G232" s="233"/>
      <c r="H232" s="236">
        <v>12.199999999999999</v>
      </c>
      <c r="I232" s="237"/>
      <c r="J232" s="233"/>
      <c r="K232" s="233"/>
      <c r="L232" s="238"/>
      <c r="M232" s="239"/>
      <c r="N232" s="240"/>
      <c r="O232" s="240"/>
      <c r="P232" s="240"/>
      <c r="Q232" s="240"/>
      <c r="R232" s="240"/>
      <c r="S232" s="240"/>
      <c r="T232" s="241"/>
      <c r="AT232" s="242" t="s">
        <v>128</v>
      </c>
      <c r="AU232" s="242" t="s">
        <v>79</v>
      </c>
      <c r="AV232" s="12" t="s">
        <v>140</v>
      </c>
      <c r="AW232" s="12" t="s">
        <v>31</v>
      </c>
      <c r="AX232" s="12" t="s">
        <v>77</v>
      </c>
      <c r="AY232" s="242" t="s">
        <v>118</v>
      </c>
    </row>
    <row r="233" s="10" customFormat="1" ht="22.8" customHeight="1">
      <c r="B233" s="187"/>
      <c r="C233" s="188"/>
      <c r="D233" s="189" t="s">
        <v>68</v>
      </c>
      <c r="E233" s="201" t="s">
        <v>117</v>
      </c>
      <c r="F233" s="201" t="s">
        <v>266</v>
      </c>
      <c r="G233" s="188"/>
      <c r="H233" s="188"/>
      <c r="I233" s="191"/>
      <c r="J233" s="202">
        <f>BK233</f>
        <v>0</v>
      </c>
      <c r="K233" s="188"/>
      <c r="L233" s="193"/>
      <c r="M233" s="194"/>
      <c r="N233" s="195"/>
      <c r="O233" s="195"/>
      <c r="P233" s="196">
        <f>SUM(P234:P257)</f>
        <v>0</v>
      </c>
      <c r="Q233" s="195"/>
      <c r="R233" s="196">
        <f>SUM(R234:R257)</f>
        <v>4.0999920000000003</v>
      </c>
      <c r="S233" s="195"/>
      <c r="T233" s="197">
        <f>SUM(T234:T257)</f>
        <v>0</v>
      </c>
      <c r="AR233" s="198" t="s">
        <v>77</v>
      </c>
      <c r="AT233" s="199" t="s">
        <v>68</v>
      </c>
      <c r="AU233" s="199" t="s">
        <v>77</v>
      </c>
      <c r="AY233" s="198" t="s">
        <v>118</v>
      </c>
      <c r="BK233" s="200">
        <f>SUM(BK234:BK257)</f>
        <v>0</v>
      </c>
    </row>
    <row r="234" s="1" customFormat="1" ht="16.5" customHeight="1">
      <c r="B234" s="37"/>
      <c r="C234" s="203" t="s">
        <v>8</v>
      </c>
      <c r="D234" s="203" t="s">
        <v>121</v>
      </c>
      <c r="E234" s="204" t="s">
        <v>267</v>
      </c>
      <c r="F234" s="205" t="s">
        <v>268</v>
      </c>
      <c r="G234" s="206" t="s">
        <v>206</v>
      </c>
      <c r="H234" s="207">
        <v>3.6000000000000001</v>
      </c>
      <c r="I234" s="208"/>
      <c r="J234" s="209">
        <f>ROUND(I234*H234,2)</f>
        <v>0</v>
      </c>
      <c r="K234" s="205" t="s">
        <v>125</v>
      </c>
      <c r="L234" s="42"/>
      <c r="M234" s="210" t="s">
        <v>19</v>
      </c>
      <c r="N234" s="211" t="s">
        <v>40</v>
      </c>
      <c r="O234" s="78"/>
      <c r="P234" s="212">
        <f>O234*H234</f>
        <v>0</v>
      </c>
      <c r="Q234" s="212">
        <v>0.47260000000000002</v>
      </c>
      <c r="R234" s="212">
        <f>Q234*H234</f>
        <v>1.7013600000000002</v>
      </c>
      <c r="S234" s="212">
        <v>0</v>
      </c>
      <c r="T234" s="213">
        <f>S234*H234</f>
        <v>0</v>
      </c>
      <c r="AR234" s="16" t="s">
        <v>140</v>
      </c>
      <c r="AT234" s="16" t="s">
        <v>121</v>
      </c>
      <c r="AU234" s="16" t="s">
        <v>79</v>
      </c>
      <c r="AY234" s="16" t="s">
        <v>118</v>
      </c>
      <c r="BE234" s="214">
        <f>IF(N234="základní",J234,0)</f>
        <v>0</v>
      </c>
      <c r="BF234" s="214">
        <f>IF(N234="snížená",J234,0)</f>
        <v>0</v>
      </c>
      <c r="BG234" s="214">
        <f>IF(N234="zákl. přenesená",J234,0)</f>
        <v>0</v>
      </c>
      <c r="BH234" s="214">
        <f>IF(N234="sníž. přenesená",J234,0)</f>
        <v>0</v>
      </c>
      <c r="BI234" s="214">
        <f>IF(N234="nulová",J234,0)</f>
        <v>0</v>
      </c>
      <c r="BJ234" s="16" t="s">
        <v>77</v>
      </c>
      <c r="BK234" s="214">
        <f>ROUND(I234*H234,2)</f>
        <v>0</v>
      </c>
      <c r="BL234" s="16" t="s">
        <v>140</v>
      </c>
      <c r="BM234" s="16" t="s">
        <v>659</v>
      </c>
    </row>
    <row r="235" s="1" customFormat="1">
      <c r="B235" s="37"/>
      <c r="C235" s="38"/>
      <c r="D235" s="217" t="s">
        <v>134</v>
      </c>
      <c r="E235" s="38"/>
      <c r="F235" s="227" t="s">
        <v>270</v>
      </c>
      <c r="G235" s="38"/>
      <c r="H235" s="38"/>
      <c r="I235" s="129"/>
      <c r="J235" s="38"/>
      <c r="K235" s="38"/>
      <c r="L235" s="42"/>
      <c r="M235" s="228"/>
      <c r="N235" s="78"/>
      <c r="O235" s="78"/>
      <c r="P235" s="78"/>
      <c r="Q235" s="78"/>
      <c r="R235" s="78"/>
      <c r="S235" s="78"/>
      <c r="T235" s="79"/>
      <c r="AT235" s="16" t="s">
        <v>134</v>
      </c>
      <c r="AU235" s="16" t="s">
        <v>79</v>
      </c>
    </row>
    <row r="236" s="11" customFormat="1">
      <c r="B236" s="215"/>
      <c r="C236" s="216"/>
      <c r="D236" s="217" t="s">
        <v>128</v>
      </c>
      <c r="E236" s="218" t="s">
        <v>19</v>
      </c>
      <c r="F236" s="219" t="s">
        <v>572</v>
      </c>
      <c r="G236" s="216"/>
      <c r="H236" s="220">
        <v>1.2</v>
      </c>
      <c r="I236" s="221"/>
      <c r="J236" s="216"/>
      <c r="K236" s="216"/>
      <c r="L236" s="222"/>
      <c r="M236" s="223"/>
      <c r="N236" s="224"/>
      <c r="O236" s="224"/>
      <c r="P236" s="224"/>
      <c r="Q236" s="224"/>
      <c r="R236" s="224"/>
      <c r="S236" s="224"/>
      <c r="T236" s="225"/>
      <c r="AT236" s="226" t="s">
        <v>128</v>
      </c>
      <c r="AU236" s="226" t="s">
        <v>79</v>
      </c>
      <c r="AV236" s="11" t="s">
        <v>79</v>
      </c>
      <c r="AW236" s="11" t="s">
        <v>31</v>
      </c>
      <c r="AX236" s="11" t="s">
        <v>69</v>
      </c>
      <c r="AY236" s="226" t="s">
        <v>118</v>
      </c>
    </row>
    <row r="237" s="11" customFormat="1">
      <c r="B237" s="215"/>
      <c r="C237" s="216"/>
      <c r="D237" s="217" t="s">
        <v>128</v>
      </c>
      <c r="E237" s="218" t="s">
        <v>19</v>
      </c>
      <c r="F237" s="219" t="s">
        <v>573</v>
      </c>
      <c r="G237" s="216"/>
      <c r="H237" s="220">
        <v>1.8</v>
      </c>
      <c r="I237" s="221"/>
      <c r="J237" s="216"/>
      <c r="K237" s="216"/>
      <c r="L237" s="222"/>
      <c r="M237" s="223"/>
      <c r="N237" s="224"/>
      <c r="O237" s="224"/>
      <c r="P237" s="224"/>
      <c r="Q237" s="224"/>
      <c r="R237" s="224"/>
      <c r="S237" s="224"/>
      <c r="T237" s="225"/>
      <c r="AT237" s="226" t="s">
        <v>128</v>
      </c>
      <c r="AU237" s="226" t="s">
        <v>79</v>
      </c>
      <c r="AV237" s="11" t="s">
        <v>79</v>
      </c>
      <c r="AW237" s="11" t="s">
        <v>31</v>
      </c>
      <c r="AX237" s="11" t="s">
        <v>69</v>
      </c>
      <c r="AY237" s="226" t="s">
        <v>118</v>
      </c>
    </row>
    <row r="238" s="11" customFormat="1">
      <c r="B238" s="215"/>
      <c r="C238" s="216"/>
      <c r="D238" s="217" t="s">
        <v>128</v>
      </c>
      <c r="E238" s="218" t="s">
        <v>19</v>
      </c>
      <c r="F238" s="219" t="s">
        <v>574</v>
      </c>
      <c r="G238" s="216"/>
      <c r="H238" s="220">
        <v>0.59999999999999998</v>
      </c>
      <c r="I238" s="221"/>
      <c r="J238" s="216"/>
      <c r="K238" s="216"/>
      <c r="L238" s="222"/>
      <c r="M238" s="223"/>
      <c r="N238" s="224"/>
      <c r="O238" s="224"/>
      <c r="P238" s="224"/>
      <c r="Q238" s="224"/>
      <c r="R238" s="224"/>
      <c r="S238" s="224"/>
      <c r="T238" s="225"/>
      <c r="AT238" s="226" t="s">
        <v>128</v>
      </c>
      <c r="AU238" s="226" t="s">
        <v>79</v>
      </c>
      <c r="AV238" s="11" t="s">
        <v>79</v>
      </c>
      <c r="AW238" s="11" t="s">
        <v>31</v>
      </c>
      <c r="AX238" s="11" t="s">
        <v>69</v>
      </c>
      <c r="AY238" s="226" t="s">
        <v>118</v>
      </c>
    </row>
    <row r="239" s="12" customFormat="1">
      <c r="B239" s="232"/>
      <c r="C239" s="233"/>
      <c r="D239" s="217" t="s">
        <v>128</v>
      </c>
      <c r="E239" s="234" t="s">
        <v>19</v>
      </c>
      <c r="F239" s="235" t="s">
        <v>213</v>
      </c>
      <c r="G239" s="233"/>
      <c r="H239" s="236">
        <v>3.6000000000000001</v>
      </c>
      <c r="I239" s="237"/>
      <c r="J239" s="233"/>
      <c r="K239" s="233"/>
      <c r="L239" s="238"/>
      <c r="M239" s="239"/>
      <c r="N239" s="240"/>
      <c r="O239" s="240"/>
      <c r="P239" s="240"/>
      <c r="Q239" s="240"/>
      <c r="R239" s="240"/>
      <c r="S239" s="240"/>
      <c r="T239" s="241"/>
      <c r="AT239" s="242" t="s">
        <v>128</v>
      </c>
      <c r="AU239" s="242" t="s">
        <v>79</v>
      </c>
      <c r="AV239" s="12" t="s">
        <v>140</v>
      </c>
      <c r="AW239" s="12" t="s">
        <v>31</v>
      </c>
      <c r="AX239" s="12" t="s">
        <v>77</v>
      </c>
      <c r="AY239" s="242" t="s">
        <v>118</v>
      </c>
    </row>
    <row r="240" s="1" customFormat="1" ht="22.5" customHeight="1">
      <c r="B240" s="37"/>
      <c r="C240" s="203" t="s">
        <v>280</v>
      </c>
      <c r="D240" s="203" t="s">
        <v>121</v>
      </c>
      <c r="E240" s="204" t="s">
        <v>272</v>
      </c>
      <c r="F240" s="205" t="s">
        <v>273</v>
      </c>
      <c r="G240" s="206" t="s">
        <v>206</v>
      </c>
      <c r="H240" s="207">
        <v>4.7999999999999998</v>
      </c>
      <c r="I240" s="208"/>
      <c r="J240" s="209">
        <f>ROUND(I240*H240,2)</f>
        <v>0</v>
      </c>
      <c r="K240" s="205" t="s">
        <v>125</v>
      </c>
      <c r="L240" s="42"/>
      <c r="M240" s="210" t="s">
        <v>19</v>
      </c>
      <c r="N240" s="211" t="s">
        <v>40</v>
      </c>
      <c r="O240" s="78"/>
      <c r="P240" s="212">
        <f>O240*H240</f>
        <v>0</v>
      </c>
      <c r="Q240" s="212">
        <v>0.30154999999999998</v>
      </c>
      <c r="R240" s="212">
        <f>Q240*H240</f>
        <v>1.4474399999999998</v>
      </c>
      <c r="S240" s="212">
        <v>0</v>
      </c>
      <c r="T240" s="213">
        <f>S240*H240</f>
        <v>0</v>
      </c>
      <c r="AR240" s="16" t="s">
        <v>140</v>
      </c>
      <c r="AT240" s="16" t="s">
        <v>121</v>
      </c>
      <c r="AU240" s="16" t="s">
        <v>79</v>
      </c>
      <c r="AY240" s="16" t="s">
        <v>118</v>
      </c>
      <c r="BE240" s="214">
        <f>IF(N240="základní",J240,0)</f>
        <v>0</v>
      </c>
      <c r="BF240" s="214">
        <f>IF(N240="snížená",J240,0)</f>
        <v>0</v>
      </c>
      <c r="BG240" s="214">
        <f>IF(N240="zákl. přenesená",J240,0)</f>
        <v>0</v>
      </c>
      <c r="BH240" s="214">
        <f>IF(N240="sníž. přenesená",J240,0)</f>
        <v>0</v>
      </c>
      <c r="BI240" s="214">
        <f>IF(N240="nulová",J240,0)</f>
        <v>0</v>
      </c>
      <c r="BJ240" s="16" t="s">
        <v>77</v>
      </c>
      <c r="BK240" s="214">
        <f>ROUND(I240*H240,2)</f>
        <v>0</v>
      </c>
      <c r="BL240" s="16" t="s">
        <v>140</v>
      </c>
      <c r="BM240" s="16" t="s">
        <v>660</v>
      </c>
    </row>
    <row r="241" s="1" customFormat="1">
      <c r="B241" s="37"/>
      <c r="C241" s="38"/>
      <c r="D241" s="217" t="s">
        <v>208</v>
      </c>
      <c r="E241" s="38"/>
      <c r="F241" s="227" t="s">
        <v>275</v>
      </c>
      <c r="G241" s="38"/>
      <c r="H241" s="38"/>
      <c r="I241" s="129"/>
      <c r="J241" s="38"/>
      <c r="K241" s="38"/>
      <c r="L241" s="42"/>
      <c r="M241" s="228"/>
      <c r="N241" s="78"/>
      <c r="O241" s="78"/>
      <c r="P241" s="78"/>
      <c r="Q241" s="78"/>
      <c r="R241" s="78"/>
      <c r="S241" s="78"/>
      <c r="T241" s="79"/>
      <c r="AT241" s="16" t="s">
        <v>208</v>
      </c>
      <c r="AU241" s="16" t="s">
        <v>79</v>
      </c>
    </row>
    <row r="242" s="11" customFormat="1">
      <c r="B242" s="215"/>
      <c r="C242" s="216"/>
      <c r="D242" s="217" t="s">
        <v>128</v>
      </c>
      <c r="E242" s="218" t="s">
        <v>19</v>
      </c>
      <c r="F242" s="219" t="s">
        <v>566</v>
      </c>
      <c r="G242" s="216"/>
      <c r="H242" s="220">
        <v>1.6000000000000001</v>
      </c>
      <c r="I242" s="221"/>
      <c r="J242" s="216"/>
      <c r="K242" s="216"/>
      <c r="L242" s="222"/>
      <c r="M242" s="223"/>
      <c r="N242" s="224"/>
      <c r="O242" s="224"/>
      <c r="P242" s="224"/>
      <c r="Q242" s="224"/>
      <c r="R242" s="224"/>
      <c r="S242" s="224"/>
      <c r="T242" s="225"/>
      <c r="AT242" s="226" t="s">
        <v>128</v>
      </c>
      <c r="AU242" s="226" t="s">
        <v>79</v>
      </c>
      <c r="AV242" s="11" t="s">
        <v>79</v>
      </c>
      <c r="AW242" s="11" t="s">
        <v>31</v>
      </c>
      <c r="AX242" s="11" t="s">
        <v>69</v>
      </c>
      <c r="AY242" s="226" t="s">
        <v>118</v>
      </c>
    </row>
    <row r="243" s="11" customFormat="1">
      <c r="B243" s="215"/>
      <c r="C243" s="216"/>
      <c r="D243" s="217" t="s">
        <v>128</v>
      </c>
      <c r="E243" s="218" t="s">
        <v>19</v>
      </c>
      <c r="F243" s="219" t="s">
        <v>567</v>
      </c>
      <c r="G243" s="216"/>
      <c r="H243" s="220">
        <v>2.3999999999999999</v>
      </c>
      <c r="I243" s="221"/>
      <c r="J243" s="216"/>
      <c r="K243" s="216"/>
      <c r="L243" s="222"/>
      <c r="M243" s="223"/>
      <c r="N243" s="224"/>
      <c r="O243" s="224"/>
      <c r="P243" s="224"/>
      <c r="Q243" s="224"/>
      <c r="R243" s="224"/>
      <c r="S243" s="224"/>
      <c r="T243" s="225"/>
      <c r="AT243" s="226" t="s">
        <v>128</v>
      </c>
      <c r="AU243" s="226" t="s">
        <v>79</v>
      </c>
      <c r="AV243" s="11" t="s">
        <v>79</v>
      </c>
      <c r="AW243" s="11" t="s">
        <v>31</v>
      </c>
      <c r="AX243" s="11" t="s">
        <v>69</v>
      </c>
      <c r="AY243" s="226" t="s">
        <v>118</v>
      </c>
    </row>
    <row r="244" s="11" customFormat="1">
      <c r="B244" s="215"/>
      <c r="C244" s="216"/>
      <c r="D244" s="217" t="s">
        <v>128</v>
      </c>
      <c r="E244" s="218" t="s">
        <v>19</v>
      </c>
      <c r="F244" s="219" t="s">
        <v>568</v>
      </c>
      <c r="G244" s="216"/>
      <c r="H244" s="220">
        <v>0.80000000000000004</v>
      </c>
      <c r="I244" s="221"/>
      <c r="J244" s="216"/>
      <c r="K244" s="216"/>
      <c r="L244" s="222"/>
      <c r="M244" s="223"/>
      <c r="N244" s="224"/>
      <c r="O244" s="224"/>
      <c r="P244" s="224"/>
      <c r="Q244" s="224"/>
      <c r="R244" s="224"/>
      <c r="S244" s="224"/>
      <c r="T244" s="225"/>
      <c r="AT244" s="226" t="s">
        <v>128</v>
      </c>
      <c r="AU244" s="226" t="s">
        <v>79</v>
      </c>
      <c r="AV244" s="11" t="s">
        <v>79</v>
      </c>
      <c r="AW244" s="11" t="s">
        <v>31</v>
      </c>
      <c r="AX244" s="11" t="s">
        <v>69</v>
      </c>
      <c r="AY244" s="226" t="s">
        <v>118</v>
      </c>
    </row>
    <row r="245" s="12" customFormat="1">
      <c r="B245" s="232"/>
      <c r="C245" s="233"/>
      <c r="D245" s="217" t="s">
        <v>128</v>
      </c>
      <c r="E245" s="234" t="s">
        <v>19</v>
      </c>
      <c r="F245" s="235" t="s">
        <v>213</v>
      </c>
      <c r="G245" s="233"/>
      <c r="H245" s="236">
        <v>4.7999999999999998</v>
      </c>
      <c r="I245" s="237"/>
      <c r="J245" s="233"/>
      <c r="K245" s="233"/>
      <c r="L245" s="238"/>
      <c r="M245" s="239"/>
      <c r="N245" s="240"/>
      <c r="O245" s="240"/>
      <c r="P245" s="240"/>
      <c r="Q245" s="240"/>
      <c r="R245" s="240"/>
      <c r="S245" s="240"/>
      <c r="T245" s="241"/>
      <c r="AT245" s="242" t="s">
        <v>128</v>
      </c>
      <c r="AU245" s="242" t="s">
        <v>79</v>
      </c>
      <c r="AV245" s="12" t="s">
        <v>140</v>
      </c>
      <c r="AW245" s="12" t="s">
        <v>31</v>
      </c>
      <c r="AX245" s="12" t="s">
        <v>77</v>
      </c>
      <c r="AY245" s="242" t="s">
        <v>118</v>
      </c>
    </row>
    <row r="246" s="1" customFormat="1" ht="16.5" customHeight="1">
      <c r="B246" s="37"/>
      <c r="C246" s="203" t="s">
        <v>284</v>
      </c>
      <c r="D246" s="203" t="s">
        <v>121</v>
      </c>
      <c r="E246" s="204" t="s">
        <v>276</v>
      </c>
      <c r="F246" s="205" t="s">
        <v>277</v>
      </c>
      <c r="G246" s="206" t="s">
        <v>206</v>
      </c>
      <c r="H246" s="207">
        <v>4.7999999999999998</v>
      </c>
      <c r="I246" s="208"/>
      <c r="J246" s="209">
        <f>ROUND(I246*H246,2)</f>
        <v>0</v>
      </c>
      <c r="K246" s="205" t="s">
        <v>125</v>
      </c>
      <c r="L246" s="42"/>
      <c r="M246" s="210" t="s">
        <v>19</v>
      </c>
      <c r="N246" s="211" t="s">
        <v>40</v>
      </c>
      <c r="O246" s="78"/>
      <c r="P246" s="212">
        <f>O246*H246</f>
        <v>0</v>
      </c>
      <c r="Q246" s="212">
        <v>0.00034000000000000002</v>
      </c>
      <c r="R246" s="212">
        <f>Q246*H246</f>
        <v>0.001632</v>
      </c>
      <c r="S246" s="212">
        <v>0</v>
      </c>
      <c r="T246" s="213">
        <f>S246*H246</f>
        <v>0</v>
      </c>
      <c r="AR246" s="16" t="s">
        <v>140</v>
      </c>
      <c r="AT246" s="16" t="s">
        <v>121</v>
      </c>
      <c r="AU246" s="16" t="s">
        <v>79</v>
      </c>
      <c r="AY246" s="16" t="s">
        <v>118</v>
      </c>
      <c r="BE246" s="214">
        <f>IF(N246="základní",J246,0)</f>
        <v>0</v>
      </c>
      <c r="BF246" s="214">
        <f>IF(N246="snížená",J246,0)</f>
        <v>0</v>
      </c>
      <c r="BG246" s="214">
        <f>IF(N246="zákl. přenesená",J246,0)</f>
        <v>0</v>
      </c>
      <c r="BH246" s="214">
        <f>IF(N246="sníž. přenesená",J246,0)</f>
        <v>0</v>
      </c>
      <c r="BI246" s="214">
        <f>IF(N246="nulová",J246,0)</f>
        <v>0</v>
      </c>
      <c r="BJ246" s="16" t="s">
        <v>77</v>
      </c>
      <c r="BK246" s="214">
        <f>ROUND(I246*H246,2)</f>
        <v>0</v>
      </c>
      <c r="BL246" s="16" t="s">
        <v>140</v>
      </c>
      <c r="BM246" s="16" t="s">
        <v>661</v>
      </c>
    </row>
    <row r="247" s="1" customFormat="1">
      <c r="B247" s="37"/>
      <c r="C247" s="38"/>
      <c r="D247" s="217" t="s">
        <v>208</v>
      </c>
      <c r="E247" s="38"/>
      <c r="F247" s="227" t="s">
        <v>279</v>
      </c>
      <c r="G247" s="38"/>
      <c r="H247" s="38"/>
      <c r="I247" s="129"/>
      <c r="J247" s="38"/>
      <c r="K247" s="38"/>
      <c r="L247" s="42"/>
      <c r="M247" s="228"/>
      <c r="N247" s="78"/>
      <c r="O247" s="78"/>
      <c r="P247" s="78"/>
      <c r="Q247" s="78"/>
      <c r="R247" s="78"/>
      <c r="S247" s="78"/>
      <c r="T247" s="79"/>
      <c r="AT247" s="16" t="s">
        <v>208</v>
      </c>
      <c r="AU247" s="16" t="s">
        <v>79</v>
      </c>
    </row>
    <row r="248" s="11" customFormat="1">
      <c r="B248" s="215"/>
      <c r="C248" s="216"/>
      <c r="D248" s="217" t="s">
        <v>128</v>
      </c>
      <c r="E248" s="218" t="s">
        <v>19</v>
      </c>
      <c r="F248" s="219" t="s">
        <v>566</v>
      </c>
      <c r="G248" s="216"/>
      <c r="H248" s="220">
        <v>1.6000000000000001</v>
      </c>
      <c r="I248" s="221"/>
      <c r="J248" s="216"/>
      <c r="K248" s="216"/>
      <c r="L248" s="222"/>
      <c r="M248" s="223"/>
      <c r="N248" s="224"/>
      <c r="O248" s="224"/>
      <c r="P248" s="224"/>
      <c r="Q248" s="224"/>
      <c r="R248" s="224"/>
      <c r="S248" s="224"/>
      <c r="T248" s="225"/>
      <c r="AT248" s="226" t="s">
        <v>128</v>
      </c>
      <c r="AU248" s="226" t="s">
        <v>79</v>
      </c>
      <c r="AV248" s="11" t="s">
        <v>79</v>
      </c>
      <c r="AW248" s="11" t="s">
        <v>31</v>
      </c>
      <c r="AX248" s="11" t="s">
        <v>69</v>
      </c>
      <c r="AY248" s="226" t="s">
        <v>118</v>
      </c>
    </row>
    <row r="249" s="11" customFormat="1">
      <c r="B249" s="215"/>
      <c r="C249" s="216"/>
      <c r="D249" s="217" t="s">
        <v>128</v>
      </c>
      <c r="E249" s="218" t="s">
        <v>19</v>
      </c>
      <c r="F249" s="219" t="s">
        <v>567</v>
      </c>
      <c r="G249" s="216"/>
      <c r="H249" s="220">
        <v>2.3999999999999999</v>
      </c>
      <c r="I249" s="221"/>
      <c r="J249" s="216"/>
      <c r="K249" s="216"/>
      <c r="L249" s="222"/>
      <c r="M249" s="223"/>
      <c r="N249" s="224"/>
      <c r="O249" s="224"/>
      <c r="P249" s="224"/>
      <c r="Q249" s="224"/>
      <c r="R249" s="224"/>
      <c r="S249" s="224"/>
      <c r="T249" s="225"/>
      <c r="AT249" s="226" t="s">
        <v>128</v>
      </c>
      <c r="AU249" s="226" t="s">
        <v>79</v>
      </c>
      <c r="AV249" s="11" t="s">
        <v>79</v>
      </c>
      <c r="AW249" s="11" t="s">
        <v>31</v>
      </c>
      <c r="AX249" s="11" t="s">
        <v>69</v>
      </c>
      <c r="AY249" s="226" t="s">
        <v>118</v>
      </c>
    </row>
    <row r="250" s="11" customFormat="1">
      <c r="B250" s="215"/>
      <c r="C250" s="216"/>
      <c r="D250" s="217" t="s">
        <v>128</v>
      </c>
      <c r="E250" s="218" t="s">
        <v>19</v>
      </c>
      <c r="F250" s="219" t="s">
        <v>568</v>
      </c>
      <c r="G250" s="216"/>
      <c r="H250" s="220">
        <v>0.80000000000000004</v>
      </c>
      <c r="I250" s="221"/>
      <c r="J250" s="216"/>
      <c r="K250" s="216"/>
      <c r="L250" s="222"/>
      <c r="M250" s="223"/>
      <c r="N250" s="224"/>
      <c r="O250" s="224"/>
      <c r="P250" s="224"/>
      <c r="Q250" s="224"/>
      <c r="R250" s="224"/>
      <c r="S250" s="224"/>
      <c r="T250" s="225"/>
      <c r="AT250" s="226" t="s">
        <v>128</v>
      </c>
      <c r="AU250" s="226" t="s">
        <v>79</v>
      </c>
      <c r="AV250" s="11" t="s">
        <v>79</v>
      </c>
      <c r="AW250" s="11" t="s">
        <v>31</v>
      </c>
      <c r="AX250" s="11" t="s">
        <v>69</v>
      </c>
      <c r="AY250" s="226" t="s">
        <v>118</v>
      </c>
    </row>
    <row r="251" s="12" customFormat="1">
      <c r="B251" s="232"/>
      <c r="C251" s="233"/>
      <c r="D251" s="217" t="s">
        <v>128</v>
      </c>
      <c r="E251" s="234" t="s">
        <v>19</v>
      </c>
      <c r="F251" s="235" t="s">
        <v>213</v>
      </c>
      <c r="G251" s="233"/>
      <c r="H251" s="236">
        <v>4.7999999999999998</v>
      </c>
      <c r="I251" s="237"/>
      <c r="J251" s="233"/>
      <c r="K251" s="233"/>
      <c r="L251" s="238"/>
      <c r="M251" s="239"/>
      <c r="N251" s="240"/>
      <c r="O251" s="240"/>
      <c r="P251" s="240"/>
      <c r="Q251" s="240"/>
      <c r="R251" s="240"/>
      <c r="S251" s="240"/>
      <c r="T251" s="241"/>
      <c r="AT251" s="242" t="s">
        <v>128</v>
      </c>
      <c r="AU251" s="242" t="s">
        <v>79</v>
      </c>
      <c r="AV251" s="12" t="s">
        <v>140</v>
      </c>
      <c r="AW251" s="12" t="s">
        <v>31</v>
      </c>
      <c r="AX251" s="12" t="s">
        <v>77</v>
      </c>
      <c r="AY251" s="242" t="s">
        <v>118</v>
      </c>
    </row>
    <row r="252" s="1" customFormat="1" ht="22.5" customHeight="1">
      <c r="B252" s="37"/>
      <c r="C252" s="203" t="s">
        <v>288</v>
      </c>
      <c r="D252" s="203" t="s">
        <v>121</v>
      </c>
      <c r="E252" s="204" t="s">
        <v>281</v>
      </c>
      <c r="F252" s="205" t="s">
        <v>282</v>
      </c>
      <c r="G252" s="206" t="s">
        <v>206</v>
      </c>
      <c r="H252" s="207">
        <v>6</v>
      </c>
      <c r="I252" s="208"/>
      <c r="J252" s="209">
        <f>ROUND(I252*H252,2)</f>
        <v>0</v>
      </c>
      <c r="K252" s="205" t="s">
        <v>125</v>
      </c>
      <c r="L252" s="42"/>
      <c r="M252" s="210" t="s">
        <v>19</v>
      </c>
      <c r="N252" s="211" t="s">
        <v>40</v>
      </c>
      <c r="O252" s="78"/>
      <c r="P252" s="212">
        <f>O252*H252</f>
        <v>0</v>
      </c>
      <c r="Q252" s="212">
        <v>0.15826000000000001</v>
      </c>
      <c r="R252" s="212">
        <f>Q252*H252</f>
        <v>0.94956000000000007</v>
      </c>
      <c r="S252" s="212">
        <v>0</v>
      </c>
      <c r="T252" s="213">
        <f>S252*H252</f>
        <v>0</v>
      </c>
      <c r="AR252" s="16" t="s">
        <v>140</v>
      </c>
      <c r="AT252" s="16" t="s">
        <v>121</v>
      </c>
      <c r="AU252" s="16" t="s">
        <v>79</v>
      </c>
      <c r="AY252" s="16" t="s">
        <v>118</v>
      </c>
      <c r="BE252" s="214">
        <f>IF(N252="základní",J252,0)</f>
        <v>0</v>
      </c>
      <c r="BF252" s="214">
        <f>IF(N252="snížená",J252,0)</f>
        <v>0</v>
      </c>
      <c r="BG252" s="214">
        <f>IF(N252="zákl. přenesená",J252,0)</f>
        <v>0</v>
      </c>
      <c r="BH252" s="214">
        <f>IF(N252="sníž. přenesená",J252,0)</f>
        <v>0</v>
      </c>
      <c r="BI252" s="214">
        <f>IF(N252="nulová",J252,0)</f>
        <v>0</v>
      </c>
      <c r="BJ252" s="16" t="s">
        <v>77</v>
      </c>
      <c r="BK252" s="214">
        <f>ROUND(I252*H252,2)</f>
        <v>0</v>
      </c>
      <c r="BL252" s="16" t="s">
        <v>140</v>
      </c>
      <c r="BM252" s="16" t="s">
        <v>662</v>
      </c>
    </row>
    <row r="253" s="1" customFormat="1">
      <c r="B253" s="37"/>
      <c r="C253" s="38"/>
      <c r="D253" s="217" t="s">
        <v>208</v>
      </c>
      <c r="E253" s="38"/>
      <c r="F253" s="227" t="s">
        <v>663</v>
      </c>
      <c r="G253" s="38"/>
      <c r="H253" s="38"/>
      <c r="I253" s="129"/>
      <c r="J253" s="38"/>
      <c r="K253" s="38"/>
      <c r="L253" s="42"/>
      <c r="M253" s="228"/>
      <c r="N253" s="78"/>
      <c r="O253" s="78"/>
      <c r="P253" s="78"/>
      <c r="Q253" s="78"/>
      <c r="R253" s="78"/>
      <c r="S253" s="78"/>
      <c r="T253" s="79"/>
      <c r="AT253" s="16" t="s">
        <v>208</v>
      </c>
      <c r="AU253" s="16" t="s">
        <v>79</v>
      </c>
    </row>
    <row r="254" s="11" customFormat="1">
      <c r="B254" s="215"/>
      <c r="C254" s="216"/>
      <c r="D254" s="217" t="s">
        <v>128</v>
      </c>
      <c r="E254" s="218" t="s">
        <v>19</v>
      </c>
      <c r="F254" s="219" t="s">
        <v>560</v>
      </c>
      <c r="G254" s="216"/>
      <c r="H254" s="220">
        <v>2</v>
      </c>
      <c r="I254" s="221"/>
      <c r="J254" s="216"/>
      <c r="K254" s="216"/>
      <c r="L254" s="222"/>
      <c r="M254" s="223"/>
      <c r="N254" s="224"/>
      <c r="O254" s="224"/>
      <c r="P254" s="224"/>
      <c r="Q254" s="224"/>
      <c r="R254" s="224"/>
      <c r="S254" s="224"/>
      <c r="T254" s="225"/>
      <c r="AT254" s="226" t="s">
        <v>128</v>
      </c>
      <c r="AU254" s="226" t="s">
        <v>79</v>
      </c>
      <c r="AV254" s="11" t="s">
        <v>79</v>
      </c>
      <c r="AW254" s="11" t="s">
        <v>31</v>
      </c>
      <c r="AX254" s="11" t="s">
        <v>69</v>
      </c>
      <c r="AY254" s="226" t="s">
        <v>118</v>
      </c>
    </row>
    <row r="255" s="11" customFormat="1">
      <c r="B255" s="215"/>
      <c r="C255" s="216"/>
      <c r="D255" s="217" t="s">
        <v>128</v>
      </c>
      <c r="E255" s="218" t="s">
        <v>19</v>
      </c>
      <c r="F255" s="219" t="s">
        <v>561</v>
      </c>
      <c r="G255" s="216"/>
      <c r="H255" s="220">
        <v>3</v>
      </c>
      <c r="I255" s="221"/>
      <c r="J255" s="216"/>
      <c r="K255" s="216"/>
      <c r="L255" s="222"/>
      <c r="M255" s="223"/>
      <c r="N255" s="224"/>
      <c r="O255" s="224"/>
      <c r="P255" s="224"/>
      <c r="Q255" s="224"/>
      <c r="R255" s="224"/>
      <c r="S255" s="224"/>
      <c r="T255" s="225"/>
      <c r="AT255" s="226" t="s">
        <v>128</v>
      </c>
      <c r="AU255" s="226" t="s">
        <v>79</v>
      </c>
      <c r="AV255" s="11" t="s">
        <v>79</v>
      </c>
      <c r="AW255" s="11" t="s">
        <v>31</v>
      </c>
      <c r="AX255" s="11" t="s">
        <v>69</v>
      </c>
      <c r="AY255" s="226" t="s">
        <v>118</v>
      </c>
    </row>
    <row r="256" s="11" customFormat="1">
      <c r="B256" s="215"/>
      <c r="C256" s="216"/>
      <c r="D256" s="217" t="s">
        <v>128</v>
      </c>
      <c r="E256" s="218" t="s">
        <v>19</v>
      </c>
      <c r="F256" s="219" t="s">
        <v>562</v>
      </c>
      <c r="G256" s="216"/>
      <c r="H256" s="220">
        <v>1</v>
      </c>
      <c r="I256" s="221"/>
      <c r="J256" s="216"/>
      <c r="K256" s="216"/>
      <c r="L256" s="222"/>
      <c r="M256" s="223"/>
      <c r="N256" s="224"/>
      <c r="O256" s="224"/>
      <c r="P256" s="224"/>
      <c r="Q256" s="224"/>
      <c r="R256" s="224"/>
      <c r="S256" s="224"/>
      <c r="T256" s="225"/>
      <c r="AT256" s="226" t="s">
        <v>128</v>
      </c>
      <c r="AU256" s="226" t="s">
        <v>79</v>
      </c>
      <c r="AV256" s="11" t="s">
        <v>79</v>
      </c>
      <c r="AW256" s="11" t="s">
        <v>31</v>
      </c>
      <c r="AX256" s="11" t="s">
        <v>69</v>
      </c>
      <c r="AY256" s="226" t="s">
        <v>118</v>
      </c>
    </row>
    <row r="257" s="12" customFormat="1">
      <c r="B257" s="232"/>
      <c r="C257" s="233"/>
      <c r="D257" s="217" t="s">
        <v>128</v>
      </c>
      <c r="E257" s="234" t="s">
        <v>19</v>
      </c>
      <c r="F257" s="235" t="s">
        <v>213</v>
      </c>
      <c r="G257" s="233"/>
      <c r="H257" s="236">
        <v>6</v>
      </c>
      <c r="I257" s="237"/>
      <c r="J257" s="233"/>
      <c r="K257" s="233"/>
      <c r="L257" s="238"/>
      <c r="M257" s="239"/>
      <c r="N257" s="240"/>
      <c r="O257" s="240"/>
      <c r="P257" s="240"/>
      <c r="Q257" s="240"/>
      <c r="R257" s="240"/>
      <c r="S257" s="240"/>
      <c r="T257" s="241"/>
      <c r="AT257" s="242" t="s">
        <v>128</v>
      </c>
      <c r="AU257" s="242" t="s">
        <v>79</v>
      </c>
      <c r="AV257" s="12" t="s">
        <v>140</v>
      </c>
      <c r="AW257" s="12" t="s">
        <v>31</v>
      </c>
      <c r="AX257" s="12" t="s">
        <v>77</v>
      </c>
      <c r="AY257" s="242" t="s">
        <v>118</v>
      </c>
    </row>
    <row r="258" s="10" customFormat="1" ht="22.8" customHeight="1">
      <c r="B258" s="187"/>
      <c r="C258" s="188"/>
      <c r="D258" s="189" t="s">
        <v>68</v>
      </c>
      <c r="E258" s="201" t="s">
        <v>161</v>
      </c>
      <c r="F258" s="201" t="s">
        <v>349</v>
      </c>
      <c r="G258" s="188"/>
      <c r="H258" s="188"/>
      <c r="I258" s="191"/>
      <c r="J258" s="202">
        <f>BK258</f>
        <v>0</v>
      </c>
      <c r="K258" s="188"/>
      <c r="L258" s="193"/>
      <c r="M258" s="194"/>
      <c r="N258" s="195"/>
      <c r="O258" s="195"/>
      <c r="P258" s="196">
        <f>SUM(P259:P487)</f>
        <v>0</v>
      </c>
      <c r="Q258" s="195"/>
      <c r="R258" s="196">
        <f>SUM(R259:R487)</f>
        <v>117.46130999999998</v>
      </c>
      <c r="S258" s="195"/>
      <c r="T258" s="197">
        <f>SUM(T259:T487)</f>
        <v>2.6000000000000001</v>
      </c>
      <c r="AR258" s="198" t="s">
        <v>77</v>
      </c>
      <c r="AT258" s="199" t="s">
        <v>68</v>
      </c>
      <c r="AU258" s="199" t="s">
        <v>77</v>
      </c>
      <c r="AY258" s="198" t="s">
        <v>118</v>
      </c>
      <c r="BK258" s="200">
        <f>SUM(BK259:BK487)</f>
        <v>0</v>
      </c>
    </row>
    <row r="259" s="1" customFormat="1" ht="16.5" customHeight="1">
      <c r="B259" s="37"/>
      <c r="C259" s="203" t="s">
        <v>292</v>
      </c>
      <c r="D259" s="203" t="s">
        <v>121</v>
      </c>
      <c r="E259" s="204" t="s">
        <v>664</v>
      </c>
      <c r="F259" s="205" t="s">
        <v>665</v>
      </c>
      <c r="G259" s="206" t="s">
        <v>124</v>
      </c>
      <c r="H259" s="207">
        <v>61</v>
      </c>
      <c r="I259" s="208"/>
      <c r="J259" s="209">
        <f>ROUND(I259*H259,2)</f>
        <v>0</v>
      </c>
      <c r="K259" s="205" t="s">
        <v>125</v>
      </c>
      <c r="L259" s="42"/>
      <c r="M259" s="210" t="s">
        <v>19</v>
      </c>
      <c r="N259" s="211" t="s">
        <v>40</v>
      </c>
      <c r="O259" s="78"/>
      <c r="P259" s="212">
        <f>O259*H259</f>
        <v>0</v>
      </c>
      <c r="Q259" s="212">
        <v>4.0000000000000003E-05</v>
      </c>
      <c r="R259" s="212">
        <f>Q259*H259</f>
        <v>0.0024400000000000003</v>
      </c>
      <c r="S259" s="212">
        <v>0</v>
      </c>
      <c r="T259" s="213">
        <f>S259*H259</f>
        <v>0</v>
      </c>
      <c r="AR259" s="16" t="s">
        <v>140</v>
      </c>
      <c r="AT259" s="16" t="s">
        <v>121</v>
      </c>
      <c r="AU259" s="16" t="s">
        <v>79</v>
      </c>
      <c r="AY259" s="16" t="s">
        <v>118</v>
      </c>
      <c r="BE259" s="214">
        <f>IF(N259="základní",J259,0)</f>
        <v>0</v>
      </c>
      <c r="BF259" s="214">
        <f>IF(N259="snížená",J259,0)</f>
        <v>0</v>
      </c>
      <c r="BG259" s="214">
        <f>IF(N259="zákl. přenesená",J259,0)</f>
        <v>0</v>
      </c>
      <c r="BH259" s="214">
        <f>IF(N259="sníž. přenesená",J259,0)</f>
        <v>0</v>
      </c>
      <c r="BI259" s="214">
        <f>IF(N259="nulová",J259,0)</f>
        <v>0</v>
      </c>
      <c r="BJ259" s="16" t="s">
        <v>77</v>
      </c>
      <c r="BK259" s="214">
        <f>ROUND(I259*H259,2)</f>
        <v>0</v>
      </c>
      <c r="BL259" s="16" t="s">
        <v>140</v>
      </c>
      <c r="BM259" s="16" t="s">
        <v>666</v>
      </c>
    </row>
    <row r="260" s="1" customFormat="1">
      <c r="B260" s="37"/>
      <c r="C260" s="38"/>
      <c r="D260" s="217" t="s">
        <v>208</v>
      </c>
      <c r="E260" s="38"/>
      <c r="F260" s="227" t="s">
        <v>667</v>
      </c>
      <c r="G260" s="38"/>
      <c r="H260" s="38"/>
      <c r="I260" s="129"/>
      <c r="J260" s="38"/>
      <c r="K260" s="38"/>
      <c r="L260" s="42"/>
      <c r="M260" s="228"/>
      <c r="N260" s="78"/>
      <c r="O260" s="78"/>
      <c r="P260" s="78"/>
      <c r="Q260" s="78"/>
      <c r="R260" s="78"/>
      <c r="S260" s="78"/>
      <c r="T260" s="79"/>
      <c r="AT260" s="16" t="s">
        <v>208</v>
      </c>
      <c r="AU260" s="16" t="s">
        <v>79</v>
      </c>
    </row>
    <row r="261" s="11" customFormat="1">
      <c r="B261" s="215"/>
      <c r="C261" s="216"/>
      <c r="D261" s="217" t="s">
        <v>128</v>
      </c>
      <c r="E261" s="218" t="s">
        <v>19</v>
      </c>
      <c r="F261" s="219" t="s">
        <v>668</v>
      </c>
      <c r="G261" s="216"/>
      <c r="H261" s="220">
        <v>5</v>
      </c>
      <c r="I261" s="221"/>
      <c r="J261" s="216"/>
      <c r="K261" s="216"/>
      <c r="L261" s="222"/>
      <c r="M261" s="223"/>
      <c r="N261" s="224"/>
      <c r="O261" s="224"/>
      <c r="P261" s="224"/>
      <c r="Q261" s="224"/>
      <c r="R261" s="224"/>
      <c r="S261" s="224"/>
      <c r="T261" s="225"/>
      <c r="AT261" s="226" t="s">
        <v>128</v>
      </c>
      <c r="AU261" s="226" t="s">
        <v>79</v>
      </c>
      <c r="AV261" s="11" t="s">
        <v>79</v>
      </c>
      <c r="AW261" s="11" t="s">
        <v>31</v>
      </c>
      <c r="AX261" s="11" t="s">
        <v>69</v>
      </c>
      <c r="AY261" s="226" t="s">
        <v>118</v>
      </c>
    </row>
    <row r="262" s="11" customFormat="1">
      <c r="B262" s="215"/>
      <c r="C262" s="216"/>
      <c r="D262" s="217" t="s">
        <v>128</v>
      </c>
      <c r="E262" s="218" t="s">
        <v>19</v>
      </c>
      <c r="F262" s="219" t="s">
        <v>669</v>
      </c>
      <c r="G262" s="216"/>
      <c r="H262" s="220">
        <v>6</v>
      </c>
      <c r="I262" s="221"/>
      <c r="J262" s="216"/>
      <c r="K262" s="216"/>
      <c r="L262" s="222"/>
      <c r="M262" s="223"/>
      <c r="N262" s="224"/>
      <c r="O262" s="224"/>
      <c r="P262" s="224"/>
      <c r="Q262" s="224"/>
      <c r="R262" s="224"/>
      <c r="S262" s="224"/>
      <c r="T262" s="225"/>
      <c r="AT262" s="226" t="s">
        <v>128</v>
      </c>
      <c r="AU262" s="226" t="s">
        <v>79</v>
      </c>
      <c r="AV262" s="11" t="s">
        <v>79</v>
      </c>
      <c r="AW262" s="11" t="s">
        <v>31</v>
      </c>
      <c r="AX262" s="11" t="s">
        <v>69</v>
      </c>
      <c r="AY262" s="226" t="s">
        <v>118</v>
      </c>
    </row>
    <row r="263" s="11" customFormat="1">
      <c r="B263" s="215"/>
      <c r="C263" s="216"/>
      <c r="D263" s="217" t="s">
        <v>128</v>
      </c>
      <c r="E263" s="218" t="s">
        <v>19</v>
      </c>
      <c r="F263" s="219" t="s">
        <v>670</v>
      </c>
      <c r="G263" s="216"/>
      <c r="H263" s="220">
        <v>4</v>
      </c>
      <c r="I263" s="221"/>
      <c r="J263" s="216"/>
      <c r="K263" s="216"/>
      <c r="L263" s="222"/>
      <c r="M263" s="223"/>
      <c r="N263" s="224"/>
      <c r="O263" s="224"/>
      <c r="P263" s="224"/>
      <c r="Q263" s="224"/>
      <c r="R263" s="224"/>
      <c r="S263" s="224"/>
      <c r="T263" s="225"/>
      <c r="AT263" s="226" t="s">
        <v>128</v>
      </c>
      <c r="AU263" s="226" t="s">
        <v>79</v>
      </c>
      <c r="AV263" s="11" t="s">
        <v>79</v>
      </c>
      <c r="AW263" s="11" t="s">
        <v>31</v>
      </c>
      <c r="AX263" s="11" t="s">
        <v>69</v>
      </c>
      <c r="AY263" s="226" t="s">
        <v>118</v>
      </c>
    </row>
    <row r="264" s="11" customFormat="1">
      <c r="B264" s="215"/>
      <c r="C264" s="216"/>
      <c r="D264" s="217" t="s">
        <v>128</v>
      </c>
      <c r="E264" s="218" t="s">
        <v>19</v>
      </c>
      <c r="F264" s="219" t="s">
        <v>671</v>
      </c>
      <c r="G264" s="216"/>
      <c r="H264" s="220">
        <v>4</v>
      </c>
      <c r="I264" s="221"/>
      <c r="J264" s="216"/>
      <c r="K264" s="216"/>
      <c r="L264" s="222"/>
      <c r="M264" s="223"/>
      <c r="N264" s="224"/>
      <c r="O264" s="224"/>
      <c r="P264" s="224"/>
      <c r="Q264" s="224"/>
      <c r="R264" s="224"/>
      <c r="S264" s="224"/>
      <c r="T264" s="225"/>
      <c r="AT264" s="226" t="s">
        <v>128</v>
      </c>
      <c r="AU264" s="226" t="s">
        <v>79</v>
      </c>
      <c r="AV264" s="11" t="s">
        <v>79</v>
      </c>
      <c r="AW264" s="11" t="s">
        <v>31</v>
      </c>
      <c r="AX264" s="11" t="s">
        <v>69</v>
      </c>
      <c r="AY264" s="226" t="s">
        <v>118</v>
      </c>
    </row>
    <row r="265" s="11" customFormat="1">
      <c r="B265" s="215"/>
      <c r="C265" s="216"/>
      <c r="D265" s="217" t="s">
        <v>128</v>
      </c>
      <c r="E265" s="218" t="s">
        <v>19</v>
      </c>
      <c r="F265" s="219" t="s">
        <v>672</v>
      </c>
      <c r="G265" s="216"/>
      <c r="H265" s="220">
        <v>6</v>
      </c>
      <c r="I265" s="221"/>
      <c r="J265" s="216"/>
      <c r="K265" s="216"/>
      <c r="L265" s="222"/>
      <c r="M265" s="223"/>
      <c r="N265" s="224"/>
      <c r="O265" s="224"/>
      <c r="P265" s="224"/>
      <c r="Q265" s="224"/>
      <c r="R265" s="224"/>
      <c r="S265" s="224"/>
      <c r="T265" s="225"/>
      <c r="AT265" s="226" t="s">
        <v>128</v>
      </c>
      <c r="AU265" s="226" t="s">
        <v>79</v>
      </c>
      <c r="AV265" s="11" t="s">
        <v>79</v>
      </c>
      <c r="AW265" s="11" t="s">
        <v>31</v>
      </c>
      <c r="AX265" s="11" t="s">
        <v>69</v>
      </c>
      <c r="AY265" s="226" t="s">
        <v>118</v>
      </c>
    </row>
    <row r="266" s="11" customFormat="1">
      <c r="B266" s="215"/>
      <c r="C266" s="216"/>
      <c r="D266" s="217" t="s">
        <v>128</v>
      </c>
      <c r="E266" s="218" t="s">
        <v>19</v>
      </c>
      <c r="F266" s="219" t="s">
        <v>673</v>
      </c>
      <c r="G266" s="216"/>
      <c r="H266" s="220">
        <v>9</v>
      </c>
      <c r="I266" s="221"/>
      <c r="J266" s="216"/>
      <c r="K266" s="216"/>
      <c r="L266" s="222"/>
      <c r="M266" s="223"/>
      <c r="N266" s="224"/>
      <c r="O266" s="224"/>
      <c r="P266" s="224"/>
      <c r="Q266" s="224"/>
      <c r="R266" s="224"/>
      <c r="S266" s="224"/>
      <c r="T266" s="225"/>
      <c r="AT266" s="226" t="s">
        <v>128</v>
      </c>
      <c r="AU266" s="226" t="s">
        <v>79</v>
      </c>
      <c r="AV266" s="11" t="s">
        <v>79</v>
      </c>
      <c r="AW266" s="11" t="s">
        <v>31</v>
      </c>
      <c r="AX266" s="11" t="s">
        <v>69</v>
      </c>
      <c r="AY266" s="226" t="s">
        <v>118</v>
      </c>
    </row>
    <row r="267" s="11" customFormat="1">
      <c r="B267" s="215"/>
      <c r="C267" s="216"/>
      <c r="D267" s="217" t="s">
        <v>128</v>
      </c>
      <c r="E267" s="218" t="s">
        <v>19</v>
      </c>
      <c r="F267" s="219" t="s">
        <v>674</v>
      </c>
      <c r="G267" s="216"/>
      <c r="H267" s="220">
        <v>7</v>
      </c>
      <c r="I267" s="221"/>
      <c r="J267" s="216"/>
      <c r="K267" s="216"/>
      <c r="L267" s="222"/>
      <c r="M267" s="223"/>
      <c r="N267" s="224"/>
      <c r="O267" s="224"/>
      <c r="P267" s="224"/>
      <c r="Q267" s="224"/>
      <c r="R267" s="224"/>
      <c r="S267" s="224"/>
      <c r="T267" s="225"/>
      <c r="AT267" s="226" t="s">
        <v>128</v>
      </c>
      <c r="AU267" s="226" t="s">
        <v>79</v>
      </c>
      <c r="AV267" s="11" t="s">
        <v>79</v>
      </c>
      <c r="AW267" s="11" t="s">
        <v>31</v>
      </c>
      <c r="AX267" s="11" t="s">
        <v>69</v>
      </c>
      <c r="AY267" s="226" t="s">
        <v>118</v>
      </c>
    </row>
    <row r="268" s="11" customFormat="1">
      <c r="B268" s="215"/>
      <c r="C268" s="216"/>
      <c r="D268" s="217" t="s">
        <v>128</v>
      </c>
      <c r="E268" s="218" t="s">
        <v>19</v>
      </c>
      <c r="F268" s="219" t="s">
        <v>675</v>
      </c>
      <c r="G268" s="216"/>
      <c r="H268" s="220">
        <v>6</v>
      </c>
      <c r="I268" s="221"/>
      <c r="J268" s="216"/>
      <c r="K268" s="216"/>
      <c r="L268" s="222"/>
      <c r="M268" s="223"/>
      <c r="N268" s="224"/>
      <c r="O268" s="224"/>
      <c r="P268" s="224"/>
      <c r="Q268" s="224"/>
      <c r="R268" s="224"/>
      <c r="S268" s="224"/>
      <c r="T268" s="225"/>
      <c r="AT268" s="226" t="s">
        <v>128</v>
      </c>
      <c r="AU268" s="226" t="s">
        <v>79</v>
      </c>
      <c r="AV268" s="11" t="s">
        <v>79</v>
      </c>
      <c r="AW268" s="11" t="s">
        <v>31</v>
      </c>
      <c r="AX268" s="11" t="s">
        <v>69</v>
      </c>
      <c r="AY268" s="226" t="s">
        <v>118</v>
      </c>
    </row>
    <row r="269" s="11" customFormat="1">
      <c r="B269" s="215"/>
      <c r="C269" s="216"/>
      <c r="D269" s="217" t="s">
        <v>128</v>
      </c>
      <c r="E269" s="218" t="s">
        <v>19</v>
      </c>
      <c r="F269" s="219" t="s">
        <v>676</v>
      </c>
      <c r="G269" s="216"/>
      <c r="H269" s="220">
        <v>9</v>
      </c>
      <c r="I269" s="221"/>
      <c r="J269" s="216"/>
      <c r="K269" s="216"/>
      <c r="L269" s="222"/>
      <c r="M269" s="223"/>
      <c r="N269" s="224"/>
      <c r="O269" s="224"/>
      <c r="P269" s="224"/>
      <c r="Q269" s="224"/>
      <c r="R269" s="224"/>
      <c r="S269" s="224"/>
      <c r="T269" s="225"/>
      <c r="AT269" s="226" t="s">
        <v>128</v>
      </c>
      <c r="AU269" s="226" t="s">
        <v>79</v>
      </c>
      <c r="AV269" s="11" t="s">
        <v>79</v>
      </c>
      <c r="AW269" s="11" t="s">
        <v>31</v>
      </c>
      <c r="AX269" s="11" t="s">
        <v>69</v>
      </c>
      <c r="AY269" s="226" t="s">
        <v>118</v>
      </c>
    </row>
    <row r="270" s="11" customFormat="1">
      <c r="B270" s="215"/>
      <c r="C270" s="216"/>
      <c r="D270" s="217" t="s">
        <v>128</v>
      </c>
      <c r="E270" s="218" t="s">
        <v>19</v>
      </c>
      <c r="F270" s="219" t="s">
        <v>677</v>
      </c>
      <c r="G270" s="216"/>
      <c r="H270" s="220">
        <v>5</v>
      </c>
      <c r="I270" s="221"/>
      <c r="J270" s="216"/>
      <c r="K270" s="216"/>
      <c r="L270" s="222"/>
      <c r="M270" s="223"/>
      <c r="N270" s="224"/>
      <c r="O270" s="224"/>
      <c r="P270" s="224"/>
      <c r="Q270" s="224"/>
      <c r="R270" s="224"/>
      <c r="S270" s="224"/>
      <c r="T270" s="225"/>
      <c r="AT270" s="226" t="s">
        <v>128</v>
      </c>
      <c r="AU270" s="226" t="s">
        <v>79</v>
      </c>
      <c r="AV270" s="11" t="s">
        <v>79</v>
      </c>
      <c r="AW270" s="11" t="s">
        <v>31</v>
      </c>
      <c r="AX270" s="11" t="s">
        <v>69</v>
      </c>
      <c r="AY270" s="226" t="s">
        <v>118</v>
      </c>
    </row>
    <row r="271" s="12" customFormat="1">
      <c r="B271" s="232"/>
      <c r="C271" s="233"/>
      <c r="D271" s="217" t="s">
        <v>128</v>
      </c>
      <c r="E271" s="234" t="s">
        <v>19</v>
      </c>
      <c r="F271" s="235" t="s">
        <v>213</v>
      </c>
      <c r="G271" s="233"/>
      <c r="H271" s="236">
        <v>61</v>
      </c>
      <c r="I271" s="237"/>
      <c r="J271" s="233"/>
      <c r="K271" s="233"/>
      <c r="L271" s="238"/>
      <c r="M271" s="239"/>
      <c r="N271" s="240"/>
      <c r="O271" s="240"/>
      <c r="P271" s="240"/>
      <c r="Q271" s="240"/>
      <c r="R271" s="240"/>
      <c r="S271" s="240"/>
      <c r="T271" s="241"/>
      <c r="AT271" s="242" t="s">
        <v>128</v>
      </c>
      <c r="AU271" s="242" t="s">
        <v>79</v>
      </c>
      <c r="AV271" s="12" t="s">
        <v>140</v>
      </c>
      <c r="AW271" s="12" t="s">
        <v>31</v>
      </c>
      <c r="AX271" s="12" t="s">
        <v>77</v>
      </c>
      <c r="AY271" s="242" t="s">
        <v>118</v>
      </c>
    </row>
    <row r="272" s="1" customFormat="1" ht="22.5" customHeight="1">
      <c r="B272" s="37"/>
      <c r="C272" s="203" t="s">
        <v>296</v>
      </c>
      <c r="D272" s="203" t="s">
        <v>121</v>
      </c>
      <c r="E272" s="204" t="s">
        <v>678</v>
      </c>
      <c r="F272" s="205" t="s">
        <v>679</v>
      </c>
      <c r="G272" s="206" t="s">
        <v>124</v>
      </c>
      <c r="H272" s="207">
        <v>61</v>
      </c>
      <c r="I272" s="208"/>
      <c r="J272" s="209">
        <f>ROUND(I272*H272,2)</f>
        <v>0</v>
      </c>
      <c r="K272" s="205" t="s">
        <v>125</v>
      </c>
      <c r="L272" s="42"/>
      <c r="M272" s="210" t="s">
        <v>19</v>
      </c>
      <c r="N272" s="211" t="s">
        <v>40</v>
      </c>
      <c r="O272" s="78"/>
      <c r="P272" s="212">
        <f>O272*H272</f>
        <v>0</v>
      </c>
      <c r="Q272" s="212">
        <v>0</v>
      </c>
      <c r="R272" s="212">
        <f>Q272*H272</f>
        <v>0</v>
      </c>
      <c r="S272" s="212">
        <v>0</v>
      </c>
      <c r="T272" s="213">
        <f>S272*H272</f>
        <v>0</v>
      </c>
      <c r="AR272" s="16" t="s">
        <v>140</v>
      </c>
      <c r="AT272" s="16" t="s">
        <v>121</v>
      </c>
      <c r="AU272" s="16" t="s">
        <v>79</v>
      </c>
      <c r="AY272" s="16" t="s">
        <v>118</v>
      </c>
      <c r="BE272" s="214">
        <f>IF(N272="základní",J272,0)</f>
        <v>0</v>
      </c>
      <c r="BF272" s="214">
        <f>IF(N272="snížená",J272,0)</f>
        <v>0</v>
      </c>
      <c r="BG272" s="214">
        <f>IF(N272="zákl. přenesená",J272,0)</f>
        <v>0</v>
      </c>
      <c r="BH272" s="214">
        <f>IF(N272="sníž. přenesená",J272,0)</f>
        <v>0</v>
      </c>
      <c r="BI272" s="214">
        <f>IF(N272="nulová",J272,0)</f>
        <v>0</v>
      </c>
      <c r="BJ272" s="16" t="s">
        <v>77</v>
      </c>
      <c r="BK272" s="214">
        <f>ROUND(I272*H272,2)</f>
        <v>0</v>
      </c>
      <c r="BL272" s="16" t="s">
        <v>140</v>
      </c>
      <c r="BM272" s="16" t="s">
        <v>680</v>
      </c>
    </row>
    <row r="273" s="1" customFormat="1">
      <c r="B273" s="37"/>
      <c r="C273" s="38"/>
      <c r="D273" s="217" t="s">
        <v>208</v>
      </c>
      <c r="E273" s="38"/>
      <c r="F273" s="227" t="s">
        <v>667</v>
      </c>
      <c r="G273" s="38"/>
      <c r="H273" s="38"/>
      <c r="I273" s="129"/>
      <c r="J273" s="38"/>
      <c r="K273" s="38"/>
      <c r="L273" s="42"/>
      <c r="M273" s="228"/>
      <c r="N273" s="78"/>
      <c r="O273" s="78"/>
      <c r="P273" s="78"/>
      <c r="Q273" s="78"/>
      <c r="R273" s="78"/>
      <c r="S273" s="78"/>
      <c r="T273" s="79"/>
      <c r="AT273" s="16" t="s">
        <v>208</v>
      </c>
      <c r="AU273" s="16" t="s">
        <v>79</v>
      </c>
    </row>
    <row r="274" s="11" customFormat="1">
      <c r="B274" s="215"/>
      <c r="C274" s="216"/>
      <c r="D274" s="217" t="s">
        <v>128</v>
      </c>
      <c r="E274" s="218" t="s">
        <v>19</v>
      </c>
      <c r="F274" s="219" t="s">
        <v>681</v>
      </c>
      <c r="G274" s="216"/>
      <c r="H274" s="220">
        <v>61</v>
      </c>
      <c r="I274" s="221"/>
      <c r="J274" s="216"/>
      <c r="K274" s="216"/>
      <c r="L274" s="222"/>
      <c r="M274" s="223"/>
      <c r="N274" s="224"/>
      <c r="O274" s="224"/>
      <c r="P274" s="224"/>
      <c r="Q274" s="224"/>
      <c r="R274" s="224"/>
      <c r="S274" s="224"/>
      <c r="T274" s="225"/>
      <c r="AT274" s="226" t="s">
        <v>128</v>
      </c>
      <c r="AU274" s="226" t="s">
        <v>79</v>
      </c>
      <c r="AV274" s="11" t="s">
        <v>79</v>
      </c>
      <c r="AW274" s="11" t="s">
        <v>31</v>
      </c>
      <c r="AX274" s="11" t="s">
        <v>77</v>
      </c>
      <c r="AY274" s="226" t="s">
        <v>118</v>
      </c>
    </row>
    <row r="275" s="1" customFormat="1" ht="16.5" customHeight="1">
      <c r="B275" s="37"/>
      <c r="C275" s="243" t="s">
        <v>7</v>
      </c>
      <c r="D275" s="243" t="s">
        <v>262</v>
      </c>
      <c r="E275" s="244" t="s">
        <v>682</v>
      </c>
      <c r="F275" s="245" t="s">
        <v>683</v>
      </c>
      <c r="G275" s="246" t="s">
        <v>124</v>
      </c>
      <c r="H275" s="247">
        <v>74.298000000000002</v>
      </c>
      <c r="I275" s="248"/>
      <c r="J275" s="249">
        <f>ROUND(I275*H275,2)</f>
        <v>0</v>
      </c>
      <c r="K275" s="245" t="s">
        <v>125</v>
      </c>
      <c r="L275" s="250"/>
      <c r="M275" s="251" t="s">
        <v>19</v>
      </c>
      <c r="N275" s="252" t="s">
        <v>40</v>
      </c>
      <c r="O275" s="78"/>
      <c r="P275" s="212">
        <f>O275*H275</f>
        <v>0</v>
      </c>
      <c r="Q275" s="212">
        <v>0.042999999999999997</v>
      </c>
      <c r="R275" s="212">
        <f>Q275*H275</f>
        <v>3.194814</v>
      </c>
      <c r="S275" s="212">
        <v>0</v>
      </c>
      <c r="T275" s="213">
        <f>S275*H275</f>
        <v>0</v>
      </c>
      <c r="AR275" s="16" t="s">
        <v>161</v>
      </c>
      <c r="AT275" s="16" t="s">
        <v>262</v>
      </c>
      <c r="AU275" s="16" t="s">
        <v>79</v>
      </c>
      <c r="AY275" s="16" t="s">
        <v>118</v>
      </c>
      <c r="BE275" s="214">
        <f>IF(N275="základní",J275,0)</f>
        <v>0</v>
      </c>
      <c r="BF275" s="214">
        <f>IF(N275="snížená",J275,0)</f>
        <v>0</v>
      </c>
      <c r="BG275" s="214">
        <f>IF(N275="zákl. přenesená",J275,0)</f>
        <v>0</v>
      </c>
      <c r="BH275" s="214">
        <f>IF(N275="sníž. přenesená",J275,0)</f>
        <v>0</v>
      </c>
      <c r="BI275" s="214">
        <f>IF(N275="nulová",J275,0)</f>
        <v>0</v>
      </c>
      <c r="BJ275" s="16" t="s">
        <v>77</v>
      </c>
      <c r="BK275" s="214">
        <f>ROUND(I275*H275,2)</f>
        <v>0</v>
      </c>
      <c r="BL275" s="16" t="s">
        <v>140</v>
      </c>
      <c r="BM275" s="16" t="s">
        <v>684</v>
      </c>
    </row>
    <row r="276" s="11" customFormat="1">
      <c r="B276" s="215"/>
      <c r="C276" s="216"/>
      <c r="D276" s="217" t="s">
        <v>128</v>
      </c>
      <c r="E276" s="218" t="s">
        <v>19</v>
      </c>
      <c r="F276" s="219" t="s">
        <v>685</v>
      </c>
      <c r="G276" s="216"/>
      <c r="H276" s="220">
        <v>6</v>
      </c>
      <c r="I276" s="221"/>
      <c r="J276" s="216"/>
      <c r="K276" s="216"/>
      <c r="L276" s="222"/>
      <c r="M276" s="223"/>
      <c r="N276" s="224"/>
      <c r="O276" s="224"/>
      <c r="P276" s="224"/>
      <c r="Q276" s="224"/>
      <c r="R276" s="224"/>
      <c r="S276" s="224"/>
      <c r="T276" s="225"/>
      <c r="AT276" s="226" t="s">
        <v>128</v>
      </c>
      <c r="AU276" s="226" t="s">
        <v>79</v>
      </c>
      <c r="AV276" s="11" t="s">
        <v>79</v>
      </c>
      <c r="AW276" s="11" t="s">
        <v>31</v>
      </c>
      <c r="AX276" s="11" t="s">
        <v>69</v>
      </c>
      <c r="AY276" s="226" t="s">
        <v>118</v>
      </c>
    </row>
    <row r="277" s="11" customFormat="1">
      <c r="B277" s="215"/>
      <c r="C277" s="216"/>
      <c r="D277" s="217" t="s">
        <v>128</v>
      </c>
      <c r="E277" s="218" t="s">
        <v>19</v>
      </c>
      <c r="F277" s="219" t="s">
        <v>686</v>
      </c>
      <c r="G277" s="216"/>
      <c r="H277" s="220">
        <v>7.2000000000000002</v>
      </c>
      <c r="I277" s="221"/>
      <c r="J277" s="216"/>
      <c r="K277" s="216"/>
      <c r="L277" s="222"/>
      <c r="M277" s="223"/>
      <c r="N277" s="224"/>
      <c r="O277" s="224"/>
      <c r="P277" s="224"/>
      <c r="Q277" s="224"/>
      <c r="R277" s="224"/>
      <c r="S277" s="224"/>
      <c r="T277" s="225"/>
      <c r="AT277" s="226" t="s">
        <v>128</v>
      </c>
      <c r="AU277" s="226" t="s">
        <v>79</v>
      </c>
      <c r="AV277" s="11" t="s">
        <v>79</v>
      </c>
      <c r="AW277" s="11" t="s">
        <v>31</v>
      </c>
      <c r="AX277" s="11" t="s">
        <v>69</v>
      </c>
      <c r="AY277" s="226" t="s">
        <v>118</v>
      </c>
    </row>
    <row r="278" s="11" customFormat="1">
      <c r="B278" s="215"/>
      <c r="C278" s="216"/>
      <c r="D278" s="217" t="s">
        <v>128</v>
      </c>
      <c r="E278" s="218" t="s">
        <v>19</v>
      </c>
      <c r="F278" s="219" t="s">
        <v>687</v>
      </c>
      <c r="G278" s="216"/>
      <c r="H278" s="220">
        <v>4.7999999999999998</v>
      </c>
      <c r="I278" s="221"/>
      <c r="J278" s="216"/>
      <c r="K278" s="216"/>
      <c r="L278" s="222"/>
      <c r="M278" s="223"/>
      <c r="N278" s="224"/>
      <c r="O278" s="224"/>
      <c r="P278" s="224"/>
      <c r="Q278" s="224"/>
      <c r="R278" s="224"/>
      <c r="S278" s="224"/>
      <c r="T278" s="225"/>
      <c r="AT278" s="226" t="s">
        <v>128</v>
      </c>
      <c r="AU278" s="226" t="s">
        <v>79</v>
      </c>
      <c r="AV278" s="11" t="s">
        <v>79</v>
      </c>
      <c r="AW278" s="11" t="s">
        <v>31</v>
      </c>
      <c r="AX278" s="11" t="s">
        <v>69</v>
      </c>
      <c r="AY278" s="226" t="s">
        <v>118</v>
      </c>
    </row>
    <row r="279" s="11" customFormat="1">
      <c r="B279" s="215"/>
      <c r="C279" s="216"/>
      <c r="D279" s="217" t="s">
        <v>128</v>
      </c>
      <c r="E279" s="218" t="s">
        <v>19</v>
      </c>
      <c r="F279" s="219" t="s">
        <v>688</v>
      </c>
      <c r="G279" s="216"/>
      <c r="H279" s="220">
        <v>4.7999999999999998</v>
      </c>
      <c r="I279" s="221"/>
      <c r="J279" s="216"/>
      <c r="K279" s="216"/>
      <c r="L279" s="222"/>
      <c r="M279" s="223"/>
      <c r="N279" s="224"/>
      <c r="O279" s="224"/>
      <c r="P279" s="224"/>
      <c r="Q279" s="224"/>
      <c r="R279" s="224"/>
      <c r="S279" s="224"/>
      <c r="T279" s="225"/>
      <c r="AT279" s="226" t="s">
        <v>128</v>
      </c>
      <c r="AU279" s="226" t="s">
        <v>79</v>
      </c>
      <c r="AV279" s="11" t="s">
        <v>79</v>
      </c>
      <c r="AW279" s="11" t="s">
        <v>31</v>
      </c>
      <c r="AX279" s="11" t="s">
        <v>69</v>
      </c>
      <c r="AY279" s="226" t="s">
        <v>118</v>
      </c>
    </row>
    <row r="280" s="11" customFormat="1">
      <c r="B280" s="215"/>
      <c r="C280" s="216"/>
      <c r="D280" s="217" t="s">
        <v>128</v>
      </c>
      <c r="E280" s="218" t="s">
        <v>19</v>
      </c>
      <c r="F280" s="219" t="s">
        <v>689</v>
      </c>
      <c r="G280" s="216"/>
      <c r="H280" s="220">
        <v>7.2000000000000002</v>
      </c>
      <c r="I280" s="221"/>
      <c r="J280" s="216"/>
      <c r="K280" s="216"/>
      <c r="L280" s="222"/>
      <c r="M280" s="223"/>
      <c r="N280" s="224"/>
      <c r="O280" s="224"/>
      <c r="P280" s="224"/>
      <c r="Q280" s="224"/>
      <c r="R280" s="224"/>
      <c r="S280" s="224"/>
      <c r="T280" s="225"/>
      <c r="AT280" s="226" t="s">
        <v>128</v>
      </c>
      <c r="AU280" s="226" t="s">
        <v>79</v>
      </c>
      <c r="AV280" s="11" t="s">
        <v>79</v>
      </c>
      <c r="AW280" s="11" t="s">
        <v>31</v>
      </c>
      <c r="AX280" s="11" t="s">
        <v>69</v>
      </c>
      <c r="AY280" s="226" t="s">
        <v>118</v>
      </c>
    </row>
    <row r="281" s="11" customFormat="1">
      <c r="B281" s="215"/>
      <c r="C281" s="216"/>
      <c r="D281" s="217" t="s">
        <v>128</v>
      </c>
      <c r="E281" s="218" t="s">
        <v>19</v>
      </c>
      <c r="F281" s="219" t="s">
        <v>690</v>
      </c>
      <c r="G281" s="216"/>
      <c r="H281" s="220">
        <v>10.800000000000001</v>
      </c>
      <c r="I281" s="221"/>
      <c r="J281" s="216"/>
      <c r="K281" s="216"/>
      <c r="L281" s="222"/>
      <c r="M281" s="223"/>
      <c r="N281" s="224"/>
      <c r="O281" s="224"/>
      <c r="P281" s="224"/>
      <c r="Q281" s="224"/>
      <c r="R281" s="224"/>
      <c r="S281" s="224"/>
      <c r="T281" s="225"/>
      <c r="AT281" s="226" t="s">
        <v>128</v>
      </c>
      <c r="AU281" s="226" t="s">
        <v>79</v>
      </c>
      <c r="AV281" s="11" t="s">
        <v>79</v>
      </c>
      <c r="AW281" s="11" t="s">
        <v>31</v>
      </c>
      <c r="AX281" s="11" t="s">
        <v>69</v>
      </c>
      <c r="AY281" s="226" t="s">
        <v>118</v>
      </c>
    </row>
    <row r="282" s="11" customFormat="1">
      <c r="B282" s="215"/>
      <c r="C282" s="216"/>
      <c r="D282" s="217" t="s">
        <v>128</v>
      </c>
      <c r="E282" s="218" t="s">
        <v>19</v>
      </c>
      <c r="F282" s="219" t="s">
        <v>691</v>
      </c>
      <c r="G282" s="216"/>
      <c r="H282" s="220">
        <v>8.4000000000000004</v>
      </c>
      <c r="I282" s="221"/>
      <c r="J282" s="216"/>
      <c r="K282" s="216"/>
      <c r="L282" s="222"/>
      <c r="M282" s="223"/>
      <c r="N282" s="224"/>
      <c r="O282" s="224"/>
      <c r="P282" s="224"/>
      <c r="Q282" s="224"/>
      <c r="R282" s="224"/>
      <c r="S282" s="224"/>
      <c r="T282" s="225"/>
      <c r="AT282" s="226" t="s">
        <v>128</v>
      </c>
      <c r="AU282" s="226" t="s">
        <v>79</v>
      </c>
      <c r="AV282" s="11" t="s">
        <v>79</v>
      </c>
      <c r="AW282" s="11" t="s">
        <v>31</v>
      </c>
      <c r="AX282" s="11" t="s">
        <v>69</v>
      </c>
      <c r="AY282" s="226" t="s">
        <v>118</v>
      </c>
    </row>
    <row r="283" s="11" customFormat="1">
      <c r="B283" s="215"/>
      <c r="C283" s="216"/>
      <c r="D283" s="217" t="s">
        <v>128</v>
      </c>
      <c r="E283" s="218" t="s">
        <v>19</v>
      </c>
      <c r="F283" s="219" t="s">
        <v>692</v>
      </c>
      <c r="G283" s="216"/>
      <c r="H283" s="220">
        <v>7.2000000000000002</v>
      </c>
      <c r="I283" s="221"/>
      <c r="J283" s="216"/>
      <c r="K283" s="216"/>
      <c r="L283" s="222"/>
      <c r="M283" s="223"/>
      <c r="N283" s="224"/>
      <c r="O283" s="224"/>
      <c r="P283" s="224"/>
      <c r="Q283" s="224"/>
      <c r="R283" s="224"/>
      <c r="S283" s="224"/>
      <c r="T283" s="225"/>
      <c r="AT283" s="226" t="s">
        <v>128</v>
      </c>
      <c r="AU283" s="226" t="s">
        <v>79</v>
      </c>
      <c r="AV283" s="11" t="s">
        <v>79</v>
      </c>
      <c r="AW283" s="11" t="s">
        <v>31</v>
      </c>
      <c r="AX283" s="11" t="s">
        <v>69</v>
      </c>
      <c r="AY283" s="226" t="s">
        <v>118</v>
      </c>
    </row>
    <row r="284" s="11" customFormat="1">
      <c r="B284" s="215"/>
      <c r="C284" s="216"/>
      <c r="D284" s="217" t="s">
        <v>128</v>
      </c>
      <c r="E284" s="218" t="s">
        <v>19</v>
      </c>
      <c r="F284" s="219" t="s">
        <v>693</v>
      </c>
      <c r="G284" s="216"/>
      <c r="H284" s="220">
        <v>10.800000000000001</v>
      </c>
      <c r="I284" s="221"/>
      <c r="J284" s="216"/>
      <c r="K284" s="216"/>
      <c r="L284" s="222"/>
      <c r="M284" s="223"/>
      <c r="N284" s="224"/>
      <c r="O284" s="224"/>
      <c r="P284" s="224"/>
      <c r="Q284" s="224"/>
      <c r="R284" s="224"/>
      <c r="S284" s="224"/>
      <c r="T284" s="225"/>
      <c r="AT284" s="226" t="s">
        <v>128</v>
      </c>
      <c r="AU284" s="226" t="s">
        <v>79</v>
      </c>
      <c r="AV284" s="11" t="s">
        <v>79</v>
      </c>
      <c r="AW284" s="11" t="s">
        <v>31</v>
      </c>
      <c r="AX284" s="11" t="s">
        <v>69</v>
      </c>
      <c r="AY284" s="226" t="s">
        <v>118</v>
      </c>
    </row>
    <row r="285" s="11" customFormat="1">
      <c r="B285" s="215"/>
      <c r="C285" s="216"/>
      <c r="D285" s="217" t="s">
        <v>128</v>
      </c>
      <c r="E285" s="218" t="s">
        <v>19</v>
      </c>
      <c r="F285" s="219" t="s">
        <v>694</v>
      </c>
      <c r="G285" s="216"/>
      <c r="H285" s="220">
        <v>6</v>
      </c>
      <c r="I285" s="221"/>
      <c r="J285" s="216"/>
      <c r="K285" s="216"/>
      <c r="L285" s="222"/>
      <c r="M285" s="223"/>
      <c r="N285" s="224"/>
      <c r="O285" s="224"/>
      <c r="P285" s="224"/>
      <c r="Q285" s="224"/>
      <c r="R285" s="224"/>
      <c r="S285" s="224"/>
      <c r="T285" s="225"/>
      <c r="AT285" s="226" t="s">
        <v>128</v>
      </c>
      <c r="AU285" s="226" t="s">
        <v>79</v>
      </c>
      <c r="AV285" s="11" t="s">
        <v>79</v>
      </c>
      <c r="AW285" s="11" t="s">
        <v>31</v>
      </c>
      <c r="AX285" s="11" t="s">
        <v>69</v>
      </c>
      <c r="AY285" s="226" t="s">
        <v>118</v>
      </c>
    </row>
    <row r="286" s="12" customFormat="1">
      <c r="B286" s="232"/>
      <c r="C286" s="233"/>
      <c r="D286" s="217" t="s">
        <v>128</v>
      </c>
      <c r="E286" s="234" t="s">
        <v>19</v>
      </c>
      <c r="F286" s="235" t="s">
        <v>213</v>
      </c>
      <c r="G286" s="233"/>
      <c r="H286" s="236">
        <v>73.200000000000003</v>
      </c>
      <c r="I286" s="237"/>
      <c r="J286" s="233"/>
      <c r="K286" s="233"/>
      <c r="L286" s="238"/>
      <c r="M286" s="239"/>
      <c r="N286" s="240"/>
      <c r="O286" s="240"/>
      <c r="P286" s="240"/>
      <c r="Q286" s="240"/>
      <c r="R286" s="240"/>
      <c r="S286" s="240"/>
      <c r="T286" s="241"/>
      <c r="AT286" s="242" t="s">
        <v>128</v>
      </c>
      <c r="AU286" s="242" t="s">
        <v>79</v>
      </c>
      <c r="AV286" s="12" t="s">
        <v>140</v>
      </c>
      <c r="AW286" s="12" t="s">
        <v>31</v>
      </c>
      <c r="AX286" s="12" t="s">
        <v>69</v>
      </c>
      <c r="AY286" s="242" t="s">
        <v>118</v>
      </c>
    </row>
    <row r="287" s="11" customFormat="1">
      <c r="B287" s="215"/>
      <c r="C287" s="216"/>
      <c r="D287" s="217" t="s">
        <v>128</v>
      </c>
      <c r="E287" s="218" t="s">
        <v>19</v>
      </c>
      <c r="F287" s="219" t="s">
        <v>695</v>
      </c>
      <c r="G287" s="216"/>
      <c r="H287" s="220">
        <v>74.298000000000002</v>
      </c>
      <c r="I287" s="221"/>
      <c r="J287" s="216"/>
      <c r="K287" s="216"/>
      <c r="L287" s="222"/>
      <c r="M287" s="223"/>
      <c r="N287" s="224"/>
      <c r="O287" s="224"/>
      <c r="P287" s="224"/>
      <c r="Q287" s="224"/>
      <c r="R287" s="224"/>
      <c r="S287" s="224"/>
      <c r="T287" s="225"/>
      <c r="AT287" s="226" t="s">
        <v>128</v>
      </c>
      <c r="AU287" s="226" t="s">
        <v>79</v>
      </c>
      <c r="AV287" s="11" t="s">
        <v>79</v>
      </c>
      <c r="AW287" s="11" t="s">
        <v>31</v>
      </c>
      <c r="AX287" s="11" t="s">
        <v>77</v>
      </c>
      <c r="AY287" s="226" t="s">
        <v>118</v>
      </c>
    </row>
    <row r="288" s="1" customFormat="1" ht="16.5" customHeight="1">
      <c r="B288" s="37"/>
      <c r="C288" s="203" t="s">
        <v>303</v>
      </c>
      <c r="D288" s="203" t="s">
        <v>121</v>
      </c>
      <c r="E288" s="204" t="s">
        <v>696</v>
      </c>
      <c r="F288" s="205" t="s">
        <v>697</v>
      </c>
      <c r="G288" s="206" t="s">
        <v>577</v>
      </c>
      <c r="H288" s="207">
        <v>24.399999999999999</v>
      </c>
      <c r="I288" s="208"/>
      <c r="J288" s="209">
        <f>ROUND(I288*H288,2)</f>
        <v>0</v>
      </c>
      <c r="K288" s="205" t="s">
        <v>125</v>
      </c>
      <c r="L288" s="42"/>
      <c r="M288" s="210" t="s">
        <v>19</v>
      </c>
      <c r="N288" s="211" t="s">
        <v>40</v>
      </c>
      <c r="O288" s="78"/>
      <c r="P288" s="212">
        <f>O288*H288</f>
        <v>0</v>
      </c>
      <c r="Q288" s="212">
        <v>2.45329</v>
      </c>
      <c r="R288" s="212">
        <f>Q288*H288</f>
        <v>59.860275999999999</v>
      </c>
      <c r="S288" s="212">
        <v>0</v>
      </c>
      <c r="T288" s="213">
        <f>S288*H288</f>
        <v>0</v>
      </c>
      <c r="AR288" s="16" t="s">
        <v>140</v>
      </c>
      <c r="AT288" s="16" t="s">
        <v>121</v>
      </c>
      <c r="AU288" s="16" t="s">
        <v>79</v>
      </c>
      <c r="AY288" s="16" t="s">
        <v>118</v>
      </c>
      <c r="BE288" s="214">
        <f>IF(N288="základní",J288,0)</f>
        <v>0</v>
      </c>
      <c r="BF288" s="214">
        <f>IF(N288="snížená",J288,0)</f>
        <v>0</v>
      </c>
      <c r="BG288" s="214">
        <f>IF(N288="zákl. přenesená",J288,0)</f>
        <v>0</v>
      </c>
      <c r="BH288" s="214">
        <f>IF(N288="sníž. přenesená",J288,0)</f>
        <v>0</v>
      </c>
      <c r="BI288" s="214">
        <f>IF(N288="nulová",J288,0)</f>
        <v>0</v>
      </c>
      <c r="BJ288" s="16" t="s">
        <v>77</v>
      </c>
      <c r="BK288" s="214">
        <f>ROUND(I288*H288,2)</f>
        <v>0</v>
      </c>
      <c r="BL288" s="16" t="s">
        <v>140</v>
      </c>
      <c r="BM288" s="16" t="s">
        <v>698</v>
      </c>
    </row>
    <row r="289" s="1" customFormat="1">
      <c r="B289" s="37"/>
      <c r="C289" s="38"/>
      <c r="D289" s="217" t="s">
        <v>208</v>
      </c>
      <c r="E289" s="38"/>
      <c r="F289" s="227" t="s">
        <v>699</v>
      </c>
      <c r="G289" s="38"/>
      <c r="H289" s="38"/>
      <c r="I289" s="129"/>
      <c r="J289" s="38"/>
      <c r="K289" s="38"/>
      <c r="L289" s="42"/>
      <c r="M289" s="228"/>
      <c r="N289" s="78"/>
      <c r="O289" s="78"/>
      <c r="P289" s="78"/>
      <c r="Q289" s="78"/>
      <c r="R289" s="78"/>
      <c r="S289" s="78"/>
      <c r="T289" s="79"/>
      <c r="AT289" s="16" t="s">
        <v>208</v>
      </c>
      <c r="AU289" s="16" t="s">
        <v>79</v>
      </c>
    </row>
    <row r="290" s="11" customFormat="1">
      <c r="B290" s="215"/>
      <c r="C290" s="216"/>
      <c r="D290" s="217" t="s">
        <v>128</v>
      </c>
      <c r="E290" s="218" t="s">
        <v>19</v>
      </c>
      <c r="F290" s="219" t="s">
        <v>700</v>
      </c>
      <c r="G290" s="216"/>
      <c r="H290" s="220">
        <v>2</v>
      </c>
      <c r="I290" s="221"/>
      <c r="J290" s="216"/>
      <c r="K290" s="216"/>
      <c r="L290" s="222"/>
      <c r="M290" s="223"/>
      <c r="N290" s="224"/>
      <c r="O290" s="224"/>
      <c r="P290" s="224"/>
      <c r="Q290" s="224"/>
      <c r="R290" s="224"/>
      <c r="S290" s="224"/>
      <c r="T290" s="225"/>
      <c r="AT290" s="226" t="s">
        <v>128</v>
      </c>
      <c r="AU290" s="226" t="s">
        <v>79</v>
      </c>
      <c r="AV290" s="11" t="s">
        <v>79</v>
      </c>
      <c r="AW290" s="11" t="s">
        <v>31</v>
      </c>
      <c r="AX290" s="11" t="s">
        <v>69</v>
      </c>
      <c r="AY290" s="226" t="s">
        <v>118</v>
      </c>
    </row>
    <row r="291" s="11" customFormat="1">
      <c r="B291" s="215"/>
      <c r="C291" s="216"/>
      <c r="D291" s="217" t="s">
        <v>128</v>
      </c>
      <c r="E291" s="218" t="s">
        <v>19</v>
      </c>
      <c r="F291" s="219" t="s">
        <v>701</v>
      </c>
      <c r="G291" s="216"/>
      <c r="H291" s="220">
        <v>2.3999999999999999</v>
      </c>
      <c r="I291" s="221"/>
      <c r="J291" s="216"/>
      <c r="K291" s="216"/>
      <c r="L291" s="222"/>
      <c r="M291" s="223"/>
      <c r="N291" s="224"/>
      <c r="O291" s="224"/>
      <c r="P291" s="224"/>
      <c r="Q291" s="224"/>
      <c r="R291" s="224"/>
      <c r="S291" s="224"/>
      <c r="T291" s="225"/>
      <c r="AT291" s="226" t="s">
        <v>128</v>
      </c>
      <c r="AU291" s="226" t="s">
        <v>79</v>
      </c>
      <c r="AV291" s="11" t="s">
        <v>79</v>
      </c>
      <c r="AW291" s="11" t="s">
        <v>31</v>
      </c>
      <c r="AX291" s="11" t="s">
        <v>69</v>
      </c>
      <c r="AY291" s="226" t="s">
        <v>118</v>
      </c>
    </row>
    <row r="292" s="11" customFormat="1">
      <c r="B292" s="215"/>
      <c r="C292" s="216"/>
      <c r="D292" s="217" t="s">
        <v>128</v>
      </c>
      <c r="E292" s="218" t="s">
        <v>19</v>
      </c>
      <c r="F292" s="219" t="s">
        <v>702</v>
      </c>
      <c r="G292" s="216"/>
      <c r="H292" s="220">
        <v>1.6000000000000001</v>
      </c>
      <c r="I292" s="221"/>
      <c r="J292" s="216"/>
      <c r="K292" s="216"/>
      <c r="L292" s="222"/>
      <c r="M292" s="223"/>
      <c r="N292" s="224"/>
      <c r="O292" s="224"/>
      <c r="P292" s="224"/>
      <c r="Q292" s="224"/>
      <c r="R292" s="224"/>
      <c r="S292" s="224"/>
      <c r="T292" s="225"/>
      <c r="AT292" s="226" t="s">
        <v>128</v>
      </c>
      <c r="AU292" s="226" t="s">
        <v>79</v>
      </c>
      <c r="AV292" s="11" t="s">
        <v>79</v>
      </c>
      <c r="AW292" s="11" t="s">
        <v>31</v>
      </c>
      <c r="AX292" s="11" t="s">
        <v>69</v>
      </c>
      <c r="AY292" s="226" t="s">
        <v>118</v>
      </c>
    </row>
    <row r="293" s="11" customFormat="1">
      <c r="B293" s="215"/>
      <c r="C293" s="216"/>
      <c r="D293" s="217" t="s">
        <v>128</v>
      </c>
      <c r="E293" s="218" t="s">
        <v>19</v>
      </c>
      <c r="F293" s="219" t="s">
        <v>703</v>
      </c>
      <c r="G293" s="216"/>
      <c r="H293" s="220">
        <v>1.6000000000000001</v>
      </c>
      <c r="I293" s="221"/>
      <c r="J293" s="216"/>
      <c r="K293" s="216"/>
      <c r="L293" s="222"/>
      <c r="M293" s="223"/>
      <c r="N293" s="224"/>
      <c r="O293" s="224"/>
      <c r="P293" s="224"/>
      <c r="Q293" s="224"/>
      <c r="R293" s="224"/>
      <c r="S293" s="224"/>
      <c r="T293" s="225"/>
      <c r="AT293" s="226" t="s">
        <v>128</v>
      </c>
      <c r="AU293" s="226" t="s">
        <v>79</v>
      </c>
      <c r="AV293" s="11" t="s">
        <v>79</v>
      </c>
      <c r="AW293" s="11" t="s">
        <v>31</v>
      </c>
      <c r="AX293" s="11" t="s">
        <v>69</v>
      </c>
      <c r="AY293" s="226" t="s">
        <v>118</v>
      </c>
    </row>
    <row r="294" s="11" customFormat="1">
      <c r="B294" s="215"/>
      <c r="C294" s="216"/>
      <c r="D294" s="217" t="s">
        <v>128</v>
      </c>
      <c r="E294" s="218" t="s">
        <v>19</v>
      </c>
      <c r="F294" s="219" t="s">
        <v>704</v>
      </c>
      <c r="G294" s="216"/>
      <c r="H294" s="220">
        <v>2.3999999999999999</v>
      </c>
      <c r="I294" s="221"/>
      <c r="J294" s="216"/>
      <c r="K294" s="216"/>
      <c r="L294" s="222"/>
      <c r="M294" s="223"/>
      <c r="N294" s="224"/>
      <c r="O294" s="224"/>
      <c r="P294" s="224"/>
      <c r="Q294" s="224"/>
      <c r="R294" s="224"/>
      <c r="S294" s="224"/>
      <c r="T294" s="225"/>
      <c r="AT294" s="226" t="s">
        <v>128</v>
      </c>
      <c r="AU294" s="226" t="s">
        <v>79</v>
      </c>
      <c r="AV294" s="11" t="s">
        <v>79</v>
      </c>
      <c r="AW294" s="11" t="s">
        <v>31</v>
      </c>
      <c r="AX294" s="11" t="s">
        <v>69</v>
      </c>
      <c r="AY294" s="226" t="s">
        <v>118</v>
      </c>
    </row>
    <row r="295" s="11" customFormat="1">
      <c r="B295" s="215"/>
      <c r="C295" s="216"/>
      <c r="D295" s="217" t="s">
        <v>128</v>
      </c>
      <c r="E295" s="218" t="s">
        <v>19</v>
      </c>
      <c r="F295" s="219" t="s">
        <v>705</v>
      </c>
      <c r="G295" s="216"/>
      <c r="H295" s="220">
        <v>3.6000000000000001</v>
      </c>
      <c r="I295" s="221"/>
      <c r="J295" s="216"/>
      <c r="K295" s="216"/>
      <c r="L295" s="222"/>
      <c r="M295" s="223"/>
      <c r="N295" s="224"/>
      <c r="O295" s="224"/>
      <c r="P295" s="224"/>
      <c r="Q295" s="224"/>
      <c r="R295" s="224"/>
      <c r="S295" s="224"/>
      <c r="T295" s="225"/>
      <c r="AT295" s="226" t="s">
        <v>128</v>
      </c>
      <c r="AU295" s="226" t="s">
        <v>79</v>
      </c>
      <c r="AV295" s="11" t="s">
        <v>79</v>
      </c>
      <c r="AW295" s="11" t="s">
        <v>31</v>
      </c>
      <c r="AX295" s="11" t="s">
        <v>69</v>
      </c>
      <c r="AY295" s="226" t="s">
        <v>118</v>
      </c>
    </row>
    <row r="296" s="11" customFormat="1">
      <c r="B296" s="215"/>
      <c r="C296" s="216"/>
      <c r="D296" s="217" t="s">
        <v>128</v>
      </c>
      <c r="E296" s="218" t="s">
        <v>19</v>
      </c>
      <c r="F296" s="219" t="s">
        <v>706</v>
      </c>
      <c r="G296" s="216"/>
      <c r="H296" s="220">
        <v>2.7999999999999998</v>
      </c>
      <c r="I296" s="221"/>
      <c r="J296" s="216"/>
      <c r="K296" s="216"/>
      <c r="L296" s="222"/>
      <c r="M296" s="223"/>
      <c r="N296" s="224"/>
      <c r="O296" s="224"/>
      <c r="P296" s="224"/>
      <c r="Q296" s="224"/>
      <c r="R296" s="224"/>
      <c r="S296" s="224"/>
      <c r="T296" s="225"/>
      <c r="AT296" s="226" t="s">
        <v>128</v>
      </c>
      <c r="AU296" s="226" t="s">
        <v>79</v>
      </c>
      <c r="AV296" s="11" t="s">
        <v>79</v>
      </c>
      <c r="AW296" s="11" t="s">
        <v>31</v>
      </c>
      <c r="AX296" s="11" t="s">
        <v>69</v>
      </c>
      <c r="AY296" s="226" t="s">
        <v>118</v>
      </c>
    </row>
    <row r="297" s="11" customFormat="1">
      <c r="B297" s="215"/>
      <c r="C297" s="216"/>
      <c r="D297" s="217" t="s">
        <v>128</v>
      </c>
      <c r="E297" s="218" t="s">
        <v>19</v>
      </c>
      <c r="F297" s="219" t="s">
        <v>707</v>
      </c>
      <c r="G297" s="216"/>
      <c r="H297" s="220">
        <v>2.3999999999999999</v>
      </c>
      <c r="I297" s="221"/>
      <c r="J297" s="216"/>
      <c r="K297" s="216"/>
      <c r="L297" s="222"/>
      <c r="M297" s="223"/>
      <c r="N297" s="224"/>
      <c r="O297" s="224"/>
      <c r="P297" s="224"/>
      <c r="Q297" s="224"/>
      <c r="R297" s="224"/>
      <c r="S297" s="224"/>
      <c r="T297" s="225"/>
      <c r="AT297" s="226" t="s">
        <v>128</v>
      </c>
      <c r="AU297" s="226" t="s">
        <v>79</v>
      </c>
      <c r="AV297" s="11" t="s">
        <v>79</v>
      </c>
      <c r="AW297" s="11" t="s">
        <v>31</v>
      </c>
      <c r="AX297" s="11" t="s">
        <v>69</v>
      </c>
      <c r="AY297" s="226" t="s">
        <v>118</v>
      </c>
    </row>
    <row r="298" s="11" customFormat="1">
      <c r="B298" s="215"/>
      <c r="C298" s="216"/>
      <c r="D298" s="217" t="s">
        <v>128</v>
      </c>
      <c r="E298" s="218" t="s">
        <v>19</v>
      </c>
      <c r="F298" s="219" t="s">
        <v>708</v>
      </c>
      <c r="G298" s="216"/>
      <c r="H298" s="220">
        <v>3.6000000000000001</v>
      </c>
      <c r="I298" s="221"/>
      <c r="J298" s="216"/>
      <c r="K298" s="216"/>
      <c r="L298" s="222"/>
      <c r="M298" s="223"/>
      <c r="N298" s="224"/>
      <c r="O298" s="224"/>
      <c r="P298" s="224"/>
      <c r="Q298" s="224"/>
      <c r="R298" s="224"/>
      <c r="S298" s="224"/>
      <c r="T298" s="225"/>
      <c r="AT298" s="226" t="s">
        <v>128</v>
      </c>
      <c r="AU298" s="226" t="s">
        <v>79</v>
      </c>
      <c r="AV298" s="11" t="s">
        <v>79</v>
      </c>
      <c r="AW298" s="11" t="s">
        <v>31</v>
      </c>
      <c r="AX298" s="11" t="s">
        <v>69</v>
      </c>
      <c r="AY298" s="226" t="s">
        <v>118</v>
      </c>
    </row>
    <row r="299" s="11" customFormat="1">
      <c r="B299" s="215"/>
      <c r="C299" s="216"/>
      <c r="D299" s="217" t="s">
        <v>128</v>
      </c>
      <c r="E299" s="218" t="s">
        <v>19</v>
      </c>
      <c r="F299" s="219" t="s">
        <v>709</v>
      </c>
      <c r="G299" s="216"/>
      <c r="H299" s="220">
        <v>2</v>
      </c>
      <c r="I299" s="221"/>
      <c r="J299" s="216"/>
      <c r="K299" s="216"/>
      <c r="L299" s="222"/>
      <c r="M299" s="223"/>
      <c r="N299" s="224"/>
      <c r="O299" s="224"/>
      <c r="P299" s="224"/>
      <c r="Q299" s="224"/>
      <c r="R299" s="224"/>
      <c r="S299" s="224"/>
      <c r="T299" s="225"/>
      <c r="AT299" s="226" t="s">
        <v>128</v>
      </c>
      <c r="AU299" s="226" t="s">
        <v>79</v>
      </c>
      <c r="AV299" s="11" t="s">
        <v>79</v>
      </c>
      <c r="AW299" s="11" t="s">
        <v>31</v>
      </c>
      <c r="AX299" s="11" t="s">
        <v>69</v>
      </c>
      <c r="AY299" s="226" t="s">
        <v>118</v>
      </c>
    </row>
    <row r="300" s="12" customFormat="1">
      <c r="B300" s="232"/>
      <c r="C300" s="233"/>
      <c r="D300" s="217" t="s">
        <v>128</v>
      </c>
      <c r="E300" s="234" t="s">
        <v>19</v>
      </c>
      <c r="F300" s="235" t="s">
        <v>213</v>
      </c>
      <c r="G300" s="233"/>
      <c r="H300" s="236">
        <v>24.399999999999999</v>
      </c>
      <c r="I300" s="237"/>
      <c r="J300" s="233"/>
      <c r="K300" s="233"/>
      <c r="L300" s="238"/>
      <c r="M300" s="239"/>
      <c r="N300" s="240"/>
      <c r="O300" s="240"/>
      <c r="P300" s="240"/>
      <c r="Q300" s="240"/>
      <c r="R300" s="240"/>
      <c r="S300" s="240"/>
      <c r="T300" s="241"/>
      <c r="AT300" s="242" t="s">
        <v>128</v>
      </c>
      <c r="AU300" s="242" t="s">
        <v>79</v>
      </c>
      <c r="AV300" s="12" t="s">
        <v>140</v>
      </c>
      <c r="AW300" s="12" t="s">
        <v>31</v>
      </c>
      <c r="AX300" s="12" t="s">
        <v>77</v>
      </c>
      <c r="AY300" s="242" t="s">
        <v>118</v>
      </c>
    </row>
    <row r="301" s="1" customFormat="1" ht="16.5" customHeight="1">
      <c r="B301" s="37"/>
      <c r="C301" s="203" t="s">
        <v>307</v>
      </c>
      <c r="D301" s="203" t="s">
        <v>121</v>
      </c>
      <c r="E301" s="204" t="s">
        <v>710</v>
      </c>
      <c r="F301" s="205" t="s">
        <v>711</v>
      </c>
      <c r="G301" s="206" t="s">
        <v>712</v>
      </c>
      <c r="H301" s="207">
        <v>13</v>
      </c>
      <c r="I301" s="208"/>
      <c r="J301" s="209">
        <f>ROUND(I301*H301,2)</f>
        <v>0</v>
      </c>
      <c r="K301" s="205" t="s">
        <v>125</v>
      </c>
      <c r="L301" s="42"/>
      <c r="M301" s="210" t="s">
        <v>19</v>
      </c>
      <c r="N301" s="211" t="s">
        <v>40</v>
      </c>
      <c r="O301" s="78"/>
      <c r="P301" s="212">
        <f>O301*H301</f>
        <v>0</v>
      </c>
      <c r="Q301" s="212">
        <v>0.00018000000000000001</v>
      </c>
      <c r="R301" s="212">
        <f>Q301*H301</f>
        <v>0.0023400000000000001</v>
      </c>
      <c r="S301" s="212">
        <v>0</v>
      </c>
      <c r="T301" s="213">
        <f>S301*H301</f>
        <v>0</v>
      </c>
      <c r="AR301" s="16" t="s">
        <v>140</v>
      </c>
      <c r="AT301" s="16" t="s">
        <v>121</v>
      </c>
      <c r="AU301" s="16" t="s">
        <v>79</v>
      </c>
      <c r="AY301" s="16" t="s">
        <v>118</v>
      </c>
      <c r="BE301" s="214">
        <f>IF(N301="základní",J301,0)</f>
        <v>0</v>
      </c>
      <c r="BF301" s="214">
        <f>IF(N301="snížená",J301,0)</f>
        <v>0</v>
      </c>
      <c r="BG301" s="214">
        <f>IF(N301="zákl. přenesená",J301,0)</f>
        <v>0</v>
      </c>
      <c r="BH301" s="214">
        <f>IF(N301="sníž. přenesená",J301,0)</f>
        <v>0</v>
      </c>
      <c r="BI301" s="214">
        <f>IF(N301="nulová",J301,0)</f>
        <v>0</v>
      </c>
      <c r="BJ301" s="16" t="s">
        <v>77</v>
      </c>
      <c r="BK301" s="214">
        <f>ROUND(I301*H301,2)</f>
        <v>0</v>
      </c>
      <c r="BL301" s="16" t="s">
        <v>140</v>
      </c>
      <c r="BM301" s="16" t="s">
        <v>713</v>
      </c>
    </row>
    <row r="302" s="1" customFormat="1">
      <c r="B302" s="37"/>
      <c r="C302" s="38"/>
      <c r="D302" s="217" t="s">
        <v>208</v>
      </c>
      <c r="E302" s="38"/>
      <c r="F302" s="227" t="s">
        <v>714</v>
      </c>
      <c r="G302" s="38"/>
      <c r="H302" s="38"/>
      <c r="I302" s="129"/>
      <c r="J302" s="38"/>
      <c r="K302" s="38"/>
      <c r="L302" s="42"/>
      <c r="M302" s="228"/>
      <c r="N302" s="78"/>
      <c r="O302" s="78"/>
      <c r="P302" s="78"/>
      <c r="Q302" s="78"/>
      <c r="R302" s="78"/>
      <c r="S302" s="78"/>
      <c r="T302" s="79"/>
      <c r="AT302" s="16" t="s">
        <v>208</v>
      </c>
      <c r="AU302" s="16" t="s">
        <v>79</v>
      </c>
    </row>
    <row r="303" s="11" customFormat="1">
      <c r="B303" s="215"/>
      <c r="C303" s="216"/>
      <c r="D303" s="217" t="s">
        <v>128</v>
      </c>
      <c r="E303" s="218" t="s">
        <v>19</v>
      </c>
      <c r="F303" s="219" t="s">
        <v>715</v>
      </c>
      <c r="G303" s="216"/>
      <c r="H303" s="220">
        <v>1</v>
      </c>
      <c r="I303" s="221"/>
      <c r="J303" s="216"/>
      <c r="K303" s="216"/>
      <c r="L303" s="222"/>
      <c r="M303" s="223"/>
      <c r="N303" s="224"/>
      <c r="O303" s="224"/>
      <c r="P303" s="224"/>
      <c r="Q303" s="224"/>
      <c r="R303" s="224"/>
      <c r="S303" s="224"/>
      <c r="T303" s="225"/>
      <c r="AT303" s="226" t="s">
        <v>128</v>
      </c>
      <c r="AU303" s="226" t="s">
        <v>79</v>
      </c>
      <c r="AV303" s="11" t="s">
        <v>79</v>
      </c>
      <c r="AW303" s="11" t="s">
        <v>31</v>
      </c>
      <c r="AX303" s="11" t="s">
        <v>69</v>
      </c>
      <c r="AY303" s="226" t="s">
        <v>118</v>
      </c>
    </row>
    <row r="304" s="11" customFormat="1">
      <c r="B304" s="215"/>
      <c r="C304" s="216"/>
      <c r="D304" s="217" t="s">
        <v>128</v>
      </c>
      <c r="E304" s="218" t="s">
        <v>19</v>
      </c>
      <c r="F304" s="219" t="s">
        <v>716</v>
      </c>
      <c r="G304" s="216"/>
      <c r="H304" s="220">
        <v>1</v>
      </c>
      <c r="I304" s="221"/>
      <c r="J304" s="216"/>
      <c r="K304" s="216"/>
      <c r="L304" s="222"/>
      <c r="M304" s="223"/>
      <c r="N304" s="224"/>
      <c r="O304" s="224"/>
      <c r="P304" s="224"/>
      <c r="Q304" s="224"/>
      <c r="R304" s="224"/>
      <c r="S304" s="224"/>
      <c r="T304" s="225"/>
      <c r="AT304" s="226" t="s">
        <v>128</v>
      </c>
      <c r="AU304" s="226" t="s">
        <v>79</v>
      </c>
      <c r="AV304" s="11" t="s">
        <v>79</v>
      </c>
      <c r="AW304" s="11" t="s">
        <v>31</v>
      </c>
      <c r="AX304" s="11" t="s">
        <v>69</v>
      </c>
      <c r="AY304" s="226" t="s">
        <v>118</v>
      </c>
    </row>
    <row r="305" s="11" customFormat="1">
      <c r="B305" s="215"/>
      <c r="C305" s="216"/>
      <c r="D305" s="217" t="s">
        <v>128</v>
      </c>
      <c r="E305" s="218" t="s">
        <v>19</v>
      </c>
      <c r="F305" s="219" t="s">
        <v>717</v>
      </c>
      <c r="G305" s="216"/>
      <c r="H305" s="220">
        <v>1</v>
      </c>
      <c r="I305" s="221"/>
      <c r="J305" s="216"/>
      <c r="K305" s="216"/>
      <c r="L305" s="222"/>
      <c r="M305" s="223"/>
      <c r="N305" s="224"/>
      <c r="O305" s="224"/>
      <c r="P305" s="224"/>
      <c r="Q305" s="224"/>
      <c r="R305" s="224"/>
      <c r="S305" s="224"/>
      <c r="T305" s="225"/>
      <c r="AT305" s="226" t="s">
        <v>128</v>
      </c>
      <c r="AU305" s="226" t="s">
        <v>79</v>
      </c>
      <c r="AV305" s="11" t="s">
        <v>79</v>
      </c>
      <c r="AW305" s="11" t="s">
        <v>31</v>
      </c>
      <c r="AX305" s="11" t="s">
        <v>69</v>
      </c>
      <c r="AY305" s="226" t="s">
        <v>118</v>
      </c>
    </row>
    <row r="306" s="11" customFormat="1">
      <c r="B306" s="215"/>
      <c r="C306" s="216"/>
      <c r="D306" s="217" t="s">
        <v>128</v>
      </c>
      <c r="E306" s="218" t="s">
        <v>19</v>
      </c>
      <c r="F306" s="219" t="s">
        <v>718</v>
      </c>
      <c r="G306" s="216"/>
      <c r="H306" s="220">
        <v>1</v>
      </c>
      <c r="I306" s="221"/>
      <c r="J306" s="216"/>
      <c r="K306" s="216"/>
      <c r="L306" s="222"/>
      <c r="M306" s="223"/>
      <c r="N306" s="224"/>
      <c r="O306" s="224"/>
      <c r="P306" s="224"/>
      <c r="Q306" s="224"/>
      <c r="R306" s="224"/>
      <c r="S306" s="224"/>
      <c r="T306" s="225"/>
      <c r="AT306" s="226" t="s">
        <v>128</v>
      </c>
      <c r="AU306" s="226" t="s">
        <v>79</v>
      </c>
      <c r="AV306" s="11" t="s">
        <v>79</v>
      </c>
      <c r="AW306" s="11" t="s">
        <v>31</v>
      </c>
      <c r="AX306" s="11" t="s">
        <v>69</v>
      </c>
      <c r="AY306" s="226" t="s">
        <v>118</v>
      </c>
    </row>
    <row r="307" s="11" customFormat="1">
      <c r="B307" s="215"/>
      <c r="C307" s="216"/>
      <c r="D307" s="217" t="s">
        <v>128</v>
      </c>
      <c r="E307" s="218" t="s">
        <v>19</v>
      </c>
      <c r="F307" s="219" t="s">
        <v>719</v>
      </c>
      <c r="G307" s="216"/>
      <c r="H307" s="220">
        <v>1</v>
      </c>
      <c r="I307" s="221"/>
      <c r="J307" s="216"/>
      <c r="K307" s="216"/>
      <c r="L307" s="222"/>
      <c r="M307" s="223"/>
      <c r="N307" s="224"/>
      <c r="O307" s="224"/>
      <c r="P307" s="224"/>
      <c r="Q307" s="224"/>
      <c r="R307" s="224"/>
      <c r="S307" s="224"/>
      <c r="T307" s="225"/>
      <c r="AT307" s="226" t="s">
        <v>128</v>
      </c>
      <c r="AU307" s="226" t="s">
        <v>79</v>
      </c>
      <c r="AV307" s="11" t="s">
        <v>79</v>
      </c>
      <c r="AW307" s="11" t="s">
        <v>31</v>
      </c>
      <c r="AX307" s="11" t="s">
        <v>69</v>
      </c>
      <c r="AY307" s="226" t="s">
        <v>118</v>
      </c>
    </row>
    <row r="308" s="11" customFormat="1">
      <c r="B308" s="215"/>
      <c r="C308" s="216"/>
      <c r="D308" s="217" t="s">
        <v>128</v>
      </c>
      <c r="E308" s="218" t="s">
        <v>19</v>
      </c>
      <c r="F308" s="219" t="s">
        <v>720</v>
      </c>
      <c r="G308" s="216"/>
      <c r="H308" s="220">
        <v>1</v>
      </c>
      <c r="I308" s="221"/>
      <c r="J308" s="216"/>
      <c r="K308" s="216"/>
      <c r="L308" s="222"/>
      <c r="M308" s="223"/>
      <c r="N308" s="224"/>
      <c r="O308" s="224"/>
      <c r="P308" s="224"/>
      <c r="Q308" s="224"/>
      <c r="R308" s="224"/>
      <c r="S308" s="224"/>
      <c r="T308" s="225"/>
      <c r="AT308" s="226" t="s">
        <v>128</v>
      </c>
      <c r="AU308" s="226" t="s">
        <v>79</v>
      </c>
      <c r="AV308" s="11" t="s">
        <v>79</v>
      </c>
      <c r="AW308" s="11" t="s">
        <v>31</v>
      </c>
      <c r="AX308" s="11" t="s">
        <v>69</v>
      </c>
      <c r="AY308" s="226" t="s">
        <v>118</v>
      </c>
    </row>
    <row r="309" s="11" customFormat="1">
      <c r="B309" s="215"/>
      <c r="C309" s="216"/>
      <c r="D309" s="217" t="s">
        <v>128</v>
      </c>
      <c r="E309" s="218" t="s">
        <v>19</v>
      </c>
      <c r="F309" s="219" t="s">
        <v>721</v>
      </c>
      <c r="G309" s="216"/>
      <c r="H309" s="220">
        <v>1</v>
      </c>
      <c r="I309" s="221"/>
      <c r="J309" s="216"/>
      <c r="K309" s="216"/>
      <c r="L309" s="222"/>
      <c r="M309" s="223"/>
      <c r="N309" s="224"/>
      <c r="O309" s="224"/>
      <c r="P309" s="224"/>
      <c r="Q309" s="224"/>
      <c r="R309" s="224"/>
      <c r="S309" s="224"/>
      <c r="T309" s="225"/>
      <c r="AT309" s="226" t="s">
        <v>128</v>
      </c>
      <c r="AU309" s="226" t="s">
        <v>79</v>
      </c>
      <c r="AV309" s="11" t="s">
        <v>79</v>
      </c>
      <c r="AW309" s="11" t="s">
        <v>31</v>
      </c>
      <c r="AX309" s="11" t="s">
        <v>69</v>
      </c>
      <c r="AY309" s="226" t="s">
        <v>118</v>
      </c>
    </row>
    <row r="310" s="11" customFormat="1">
      <c r="B310" s="215"/>
      <c r="C310" s="216"/>
      <c r="D310" s="217" t="s">
        <v>128</v>
      </c>
      <c r="E310" s="218" t="s">
        <v>19</v>
      </c>
      <c r="F310" s="219" t="s">
        <v>722</v>
      </c>
      <c r="G310" s="216"/>
      <c r="H310" s="220">
        <v>1</v>
      </c>
      <c r="I310" s="221"/>
      <c r="J310" s="216"/>
      <c r="K310" s="216"/>
      <c r="L310" s="222"/>
      <c r="M310" s="223"/>
      <c r="N310" s="224"/>
      <c r="O310" s="224"/>
      <c r="P310" s="224"/>
      <c r="Q310" s="224"/>
      <c r="R310" s="224"/>
      <c r="S310" s="224"/>
      <c r="T310" s="225"/>
      <c r="AT310" s="226" t="s">
        <v>128</v>
      </c>
      <c r="AU310" s="226" t="s">
        <v>79</v>
      </c>
      <c r="AV310" s="11" t="s">
        <v>79</v>
      </c>
      <c r="AW310" s="11" t="s">
        <v>31</v>
      </c>
      <c r="AX310" s="11" t="s">
        <v>69</v>
      </c>
      <c r="AY310" s="226" t="s">
        <v>118</v>
      </c>
    </row>
    <row r="311" s="11" customFormat="1">
      <c r="B311" s="215"/>
      <c r="C311" s="216"/>
      <c r="D311" s="217" t="s">
        <v>128</v>
      </c>
      <c r="E311" s="218" t="s">
        <v>19</v>
      </c>
      <c r="F311" s="219" t="s">
        <v>723</v>
      </c>
      <c r="G311" s="216"/>
      <c r="H311" s="220">
        <v>1</v>
      </c>
      <c r="I311" s="221"/>
      <c r="J311" s="216"/>
      <c r="K311" s="216"/>
      <c r="L311" s="222"/>
      <c r="M311" s="223"/>
      <c r="N311" s="224"/>
      <c r="O311" s="224"/>
      <c r="P311" s="224"/>
      <c r="Q311" s="224"/>
      <c r="R311" s="224"/>
      <c r="S311" s="224"/>
      <c r="T311" s="225"/>
      <c r="AT311" s="226" t="s">
        <v>128</v>
      </c>
      <c r="AU311" s="226" t="s">
        <v>79</v>
      </c>
      <c r="AV311" s="11" t="s">
        <v>79</v>
      </c>
      <c r="AW311" s="11" t="s">
        <v>31</v>
      </c>
      <c r="AX311" s="11" t="s">
        <v>69</v>
      </c>
      <c r="AY311" s="226" t="s">
        <v>118</v>
      </c>
    </row>
    <row r="312" s="11" customFormat="1">
      <c r="B312" s="215"/>
      <c r="C312" s="216"/>
      <c r="D312" s="217" t="s">
        <v>128</v>
      </c>
      <c r="E312" s="218" t="s">
        <v>19</v>
      </c>
      <c r="F312" s="219" t="s">
        <v>724</v>
      </c>
      <c r="G312" s="216"/>
      <c r="H312" s="220">
        <v>1</v>
      </c>
      <c r="I312" s="221"/>
      <c r="J312" s="216"/>
      <c r="K312" s="216"/>
      <c r="L312" s="222"/>
      <c r="M312" s="223"/>
      <c r="N312" s="224"/>
      <c r="O312" s="224"/>
      <c r="P312" s="224"/>
      <c r="Q312" s="224"/>
      <c r="R312" s="224"/>
      <c r="S312" s="224"/>
      <c r="T312" s="225"/>
      <c r="AT312" s="226" t="s">
        <v>128</v>
      </c>
      <c r="AU312" s="226" t="s">
        <v>79</v>
      </c>
      <c r="AV312" s="11" t="s">
        <v>79</v>
      </c>
      <c r="AW312" s="11" t="s">
        <v>31</v>
      </c>
      <c r="AX312" s="11" t="s">
        <v>69</v>
      </c>
      <c r="AY312" s="226" t="s">
        <v>118</v>
      </c>
    </row>
    <row r="313" s="11" customFormat="1">
      <c r="B313" s="215"/>
      <c r="C313" s="216"/>
      <c r="D313" s="217" t="s">
        <v>128</v>
      </c>
      <c r="E313" s="218" t="s">
        <v>19</v>
      </c>
      <c r="F313" s="219" t="s">
        <v>725</v>
      </c>
      <c r="G313" s="216"/>
      <c r="H313" s="220">
        <v>1</v>
      </c>
      <c r="I313" s="221"/>
      <c r="J313" s="216"/>
      <c r="K313" s="216"/>
      <c r="L313" s="222"/>
      <c r="M313" s="223"/>
      <c r="N313" s="224"/>
      <c r="O313" s="224"/>
      <c r="P313" s="224"/>
      <c r="Q313" s="224"/>
      <c r="R313" s="224"/>
      <c r="S313" s="224"/>
      <c r="T313" s="225"/>
      <c r="AT313" s="226" t="s">
        <v>128</v>
      </c>
      <c r="AU313" s="226" t="s">
        <v>79</v>
      </c>
      <c r="AV313" s="11" t="s">
        <v>79</v>
      </c>
      <c r="AW313" s="11" t="s">
        <v>31</v>
      </c>
      <c r="AX313" s="11" t="s">
        <v>69</v>
      </c>
      <c r="AY313" s="226" t="s">
        <v>118</v>
      </c>
    </row>
    <row r="314" s="11" customFormat="1">
      <c r="B314" s="215"/>
      <c r="C314" s="216"/>
      <c r="D314" s="217" t="s">
        <v>128</v>
      </c>
      <c r="E314" s="218" t="s">
        <v>19</v>
      </c>
      <c r="F314" s="219" t="s">
        <v>726</v>
      </c>
      <c r="G314" s="216"/>
      <c r="H314" s="220">
        <v>1</v>
      </c>
      <c r="I314" s="221"/>
      <c r="J314" s="216"/>
      <c r="K314" s="216"/>
      <c r="L314" s="222"/>
      <c r="M314" s="223"/>
      <c r="N314" s="224"/>
      <c r="O314" s="224"/>
      <c r="P314" s="224"/>
      <c r="Q314" s="224"/>
      <c r="R314" s="224"/>
      <c r="S314" s="224"/>
      <c r="T314" s="225"/>
      <c r="AT314" s="226" t="s">
        <v>128</v>
      </c>
      <c r="AU314" s="226" t="s">
        <v>79</v>
      </c>
      <c r="AV314" s="11" t="s">
        <v>79</v>
      </c>
      <c r="AW314" s="11" t="s">
        <v>31</v>
      </c>
      <c r="AX314" s="11" t="s">
        <v>69</v>
      </c>
      <c r="AY314" s="226" t="s">
        <v>118</v>
      </c>
    </row>
    <row r="315" s="11" customFormat="1">
      <c r="B315" s="215"/>
      <c r="C315" s="216"/>
      <c r="D315" s="217" t="s">
        <v>128</v>
      </c>
      <c r="E315" s="218" t="s">
        <v>19</v>
      </c>
      <c r="F315" s="219" t="s">
        <v>727</v>
      </c>
      <c r="G315" s="216"/>
      <c r="H315" s="220">
        <v>1</v>
      </c>
      <c r="I315" s="221"/>
      <c r="J315" s="216"/>
      <c r="K315" s="216"/>
      <c r="L315" s="222"/>
      <c r="M315" s="223"/>
      <c r="N315" s="224"/>
      <c r="O315" s="224"/>
      <c r="P315" s="224"/>
      <c r="Q315" s="224"/>
      <c r="R315" s="224"/>
      <c r="S315" s="224"/>
      <c r="T315" s="225"/>
      <c r="AT315" s="226" t="s">
        <v>128</v>
      </c>
      <c r="AU315" s="226" t="s">
        <v>79</v>
      </c>
      <c r="AV315" s="11" t="s">
        <v>79</v>
      </c>
      <c r="AW315" s="11" t="s">
        <v>31</v>
      </c>
      <c r="AX315" s="11" t="s">
        <v>69</v>
      </c>
      <c r="AY315" s="226" t="s">
        <v>118</v>
      </c>
    </row>
    <row r="316" s="12" customFormat="1">
      <c r="B316" s="232"/>
      <c r="C316" s="233"/>
      <c r="D316" s="217" t="s">
        <v>128</v>
      </c>
      <c r="E316" s="234" t="s">
        <v>19</v>
      </c>
      <c r="F316" s="235" t="s">
        <v>213</v>
      </c>
      <c r="G316" s="233"/>
      <c r="H316" s="236">
        <v>13</v>
      </c>
      <c r="I316" s="237"/>
      <c r="J316" s="233"/>
      <c r="K316" s="233"/>
      <c r="L316" s="238"/>
      <c r="M316" s="239"/>
      <c r="N316" s="240"/>
      <c r="O316" s="240"/>
      <c r="P316" s="240"/>
      <c r="Q316" s="240"/>
      <c r="R316" s="240"/>
      <c r="S316" s="240"/>
      <c r="T316" s="241"/>
      <c r="AT316" s="242" t="s">
        <v>128</v>
      </c>
      <c r="AU316" s="242" t="s">
        <v>79</v>
      </c>
      <c r="AV316" s="12" t="s">
        <v>140</v>
      </c>
      <c r="AW316" s="12" t="s">
        <v>31</v>
      </c>
      <c r="AX316" s="12" t="s">
        <v>77</v>
      </c>
      <c r="AY316" s="242" t="s">
        <v>118</v>
      </c>
    </row>
    <row r="317" s="1" customFormat="1" ht="22.5" customHeight="1">
      <c r="B317" s="37"/>
      <c r="C317" s="203" t="s">
        <v>312</v>
      </c>
      <c r="D317" s="203" t="s">
        <v>121</v>
      </c>
      <c r="E317" s="204" t="s">
        <v>728</v>
      </c>
      <c r="F317" s="205" t="s">
        <v>729</v>
      </c>
      <c r="G317" s="206" t="s">
        <v>124</v>
      </c>
      <c r="H317" s="207">
        <v>15</v>
      </c>
      <c r="I317" s="208"/>
      <c r="J317" s="209">
        <f>ROUND(I317*H317,2)</f>
        <v>0</v>
      </c>
      <c r="K317" s="205" t="s">
        <v>125</v>
      </c>
      <c r="L317" s="42"/>
      <c r="M317" s="210" t="s">
        <v>19</v>
      </c>
      <c r="N317" s="211" t="s">
        <v>40</v>
      </c>
      <c r="O317" s="78"/>
      <c r="P317" s="212">
        <f>O317*H317</f>
        <v>0</v>
      </c>
      <c r="Q317" s="212">
        <v>3.0202</v>
      </c>
      <c r="R317" s="212">
        <f>Q317*H317</f>
        <v>45.302999999999997</v>
      </c>
      <c r="S317" s="212">
        <v>0</v>
      </c>
      <c r="T317" s="213">
        <f>S317*H317</f>
        <v>0</v>
      </c>
      <c r="AR317" s="16" t="s">
        <v>140</v>
      </c>
      <c r="AT317" s="16" t="s">
        <v>121</v>
      </c>
      <c r="AU317" s="16" t="s">
        <v>79</v>
      </c>
      <c r="AY317" s="16" t="s">
        <v>118</v>
      </c>
      <c r="BE317" s="214">
        <f>IF(N317="základní",J317,0)</f>
        <v>0</v>
      </c>
      <c r="BF317" s="214">
        <f>IF(N317="snížená",J317,0)</f>
        <v>0</v>
      </c>
      <c r="BG317" s="214">
        <f>IF(N317="zákl. přenesená",J317,0)</f>
        <v>0</v>
      </c>
      <c r="BH317" s="214">
        <f>IF(N317="sníž. přenesená",J317,0)</f>
        <v>0</v>
      </c>
      <c r="BI317" s="214">
        <f>IF(N317="nulová",J317,0)</f>
        <v>0</v>
      </c>
      <c r="BJ317" s="16" t="s">
        <v>77</v>
      </c>
      <c r="BK317" s="214">
        <f>ROUND(I317*H317,2)</f>
        <v>0</v>
      </c>
      <c r="BL317" s="16" t="s">
        <v>140</v>
      </c>
      <c r="BM317" s="16" t="s">
        <v>730</v>
      </c>
    </row>
    <row r="318" s="1" customFormat="1">
      <c r="B318" s="37"/>
      <c r="C318" s="38"/>
      <c r="D318" s="217" t="s">
        <v>208</v>
      </c>
      <c r="E318" s="38"/>
      <c r="F318" s="227" t="s">
        <v>731</v>
      </c>
      <c r="G318" s="38"/>
      <c r="H318" s="38"/>
      <c r="I318" s="129"/>
      <c r="J318" s="38"/>
      <c r="K318" s="38"/>
      <c r="L318" s="42"/>
      <c r="M318" s="228"/>
      <c r="N318" s="78"/>
      <c r="O318" s="78"/>
      <c r="P318" s="78"/>
      <c r="Q318" s="78"/>
      <c r="R318" s="78"/>
      <c r="S318" s="78"/>
      <c r="T318" s="79"/>
      <c r="AT318" s="16" t="s">
        <v>208</v>
      </c>
      <c r="AU318" s="16" t="s">
        <v>79</v>
      </c>
    </row>
    <row r="319" s="11" customFormat="1">
      <c r="B319" s="215"/>
      <c r="C319" s="216"/>
      <c r="D319" s="217" t="s">
        <v>128</v>
      </c>
      <c r="E319" s="218" t="s">
        <v>19</v>
      </c>
      <c r="F319" s="219" t="s">
        <v>732</v>
      </c>
      <c r="G319" s="216"/>
      <c r="H319" s="220">
        <v>3</v>
      </c>
      <c r="I319" s="221"/>
      <c r="J319" s="216"/>
      <c r="K319" s="216"/>
      <c r="L319" s="222"/>
      <c r="M319" s="223"/>
      <c r="N319" s="224"/>
      <c r="O319" s="224"/>
      <c r="P319" s="224"/>
      <c r="Q319" s="224"/>
      <c r="R319" s="224"/>
      <c r="S319" s="224"/>
      <c r="T319" s="225"/>
      <c r="AT319" s="226" t="s">
        <v>128</v>
      </c>
      <c r="AU319" s="226" t="s">
        <v>79</v>
      </c>
      <c r="AV319" s="11" t="s">
        <v>79</v>
      </c>
      <c r="AW319" s="11" t="s">
        <v>31</v>
      </c>
      <c r="AX319" s="11" t="s">
        <v>69</v>
      </c>
      <c r="AY319" s="226" t="s">
        <v>118</v>
      </c>
    </row>
    <row r="320" s="11" customFormat="1">
      <c r="B320" s="215"/>
      <c r="C320" s="216"/>
      <c r="D320" s="217" t="s">
        <v>128</v>
      </c>
      <c r="E320" s="218" t="s">
        <v>19</v>
      </c>
      <c r="F320" s="219" t="s">
        <v>733</v>
      </c>
      <c r="G320" s="216"/>
      <c r="H320" s="220">
        <v>3</v>
      </c>
      <c r="I320" s="221"/>
      <c r="J320" s="216"/>
      <c r="K320" s="216"/>
      <c r="L320" s="222"/>
      <c r="M320" s="223"/>
      <c r="N320" s="224"/>
      <c r="O320" s="224"/>
      <c r="P320" s="224"/>
      <c r="Q320" s="224"/>
      <c r="R320" s="224"/>
      <c r="S320" s="224"/>
      <c r="T320" s="225"/>
      <c r="AT320" s="226" t="s">
        <v>128</v>
      </c>
      <c r="AU320" s="226" t="s">
        <v>79</v>
      </c>
      <c r="AV320" s="11" t="s">
        <v>79</v>
      </c>
      <c r="AW320" s="11" t="s">
        <v>31</v>
      </c>
      <c r="AX320" s="11" t="s">
        <v>69</v>
      </c>
      <c r="AY320" s="226" t="s">
        <v>118</v>
      </c>
    </row>
    <row r="321" s="11" customFormat="1">
      <c r="B321" s="215"/>
      <c r="C321" s="216"/>
      <c r="D321" s="217" t="s">
        <v>128</v>
      </c>
      <c r="E321" s="218" t="s">
        <v>19</v>
      </c>
      <c r="F321" s="219" t="s">
        <v>734</v>
      </c>
      <c r="G321" s="216"/>
      <c r="H321" s="220">
        <v>9</v>
      </c>
      <c r="I321" s="221"/>
      <c r="J321" s="216"/>
      <c r="K321" s="216"/>
      <c r="L321" s="222"/>
      <c r="M321" s="223"/>
      <c r="N321" s="224"/>
      <c r="O321" s="224"/>
      <c r="P321" s="224"/>
      <c r="Q321" s="224"/>
      <c r="R321" s="224"/>
      <c r="S321" s="224"/>
      <c r="T321" s="225"/>
      <c r="AT321" s="226" t="s">
        <v>128</v>
      </c>
      <c r="AU321" s="226" t="s">
        <v>79</v>
      </c>
      <c r="AV321" s="11" t="s">
        <v>79</v>
      </c>
      <c r="AW321" s="11" t="s">
        <v>31</v>
      </c>
      <c r="AX321" s="11" t="s">
        <v>69</v>
      </c>
      <c r="AY321" s="226" t="s">
        <v>118</v>
      </c>
    </row>
    <row r="322" s="12" customFormat="1">
      <c r="B322" s="232"/>
      <c r="C322" s="233"/>
      <c r="D322" s="217" t="s">
        <v>128</v>
      </c>
      <c r="E322" s="234" t="s">
        <v>19</v>
      </c>
      <c r="F322" s="235" t="s">
        <v>213</v>
      </c>
      <c r="G322" s="233"/>
      <c r="H322" s="236">
        <v>15</v>
      </c>
      <c r="I322" s="237"/>
      <c r="J322" s="233"/>
      <c r="K322" s="233"/>
      <c r="L322" s="238"/>
      <c r="M322" s="239"/>
      <c r="N322" s="240"/>
      <c r="O322" s="240"/>
      <c r="P322" s="240"/>
      <c r="Q322" s="240"/>
      <c r="R322" s="240"/>
      <c r="S322" s="240"/>
      <c r="T322" s="241"/>
      <c r="AT322" s="242" t="s">
        <v>128</v>
      </c>
      <c r="AU322" s="242" t="s">
        <v>79</v>
      </c>
      <c r="AV322" s="12" t="s">
        <v>140</v>
      </c>
      <c r="AW322" s="12" t="s">
        <v>31</v>
      </c>
      <c r="AX322" s="12" t="s">
        <v>77</v>
      </c>
      <c r="AY322" s="242" t="s">
        <v>118</v>
      </c>
    </row>
    <row r="323" s="1" customFormat="1" ht="16.5" customHeight="1">
      <c r="B323" s="37"/>
      <c r="C323" s="203" t="s">
        <v>316</v>
      </c>
      <c r="D323" s="203" t="s">
        <v>121</v>
      </c>
      <c r="E323" s="204" t="s">
        <v>735</v>
      </c>
      <c r="F323" s="205" t="s">
        <v>736</v>
      </c>
      <c r="G323" s="206" t="s">
        <v>258</v>
      </c>
      <c r="H323" s="207">
        <v>13</v>
      </c>
      <c r="I323" s="208"/>
      <c r="J323" s="209">
        <f>ROUND(I323*H323,2)</f>
        <v>0</v>
      </c>
      <c r="K323" s="205" t="s">
        <v>19</v>
      </c>
      <c r="L323" s="42"/>
      <c r="M323" s="210" t="s">
        <v>19</v>
      </c>
      <c r="N323" s="211" t="s">
        <v>40</v>
      </c>
      <c r="O323" s="78"/>
      <c r="P323" s="212">
        <f>O323*H323</f>
        <v>0</v>
      </c>
      <c r="Q323" s="212">
        <v>0</v>
      </c>
      <c r="R323" s="212">
        <f>Q323*H323</f>
        <v>0</v>
      </c>
      <c r="S323" s="212">
        <v>0.20000000000000001</v>
      </c>
      <c r="T323" s="213">
        <f>S323*H323</f>
        <v>2.6000000000000001</v>
      </c>
      <c r="AR323" s="16" t="s">
        <v>140</v>
      </c>
      <c r="AT323" s="16" t="s">
        <v>121</v>
      </c>
      <c r="AU323" s="16" t="s">
        <v>79</v>
      </c>
      <c r="AY323" s="16" t="s">
        <v>118</v>
      </c>
      <c r="BE323" s="214">
        <f>IF(N323="základní",J323,0)</f>
        <v>0</v>
      </c>
      <c r="BF323" s="214">
        <f>IF(N323="snížená",J323,0)</f>
        <v>0</v>
      </c>
      <c r="BG323" s="214">
        <f>IF(N323="zákl. přenesená",J323,0)</f>
        <v>0</v>
      </c>
      <c r="BH323" s="214">
        <f>IF(N323="sníž. přenesená",J323,0)</f>
        <v>0</v>
      </c>
      <c r="BI323" s="214">
        <f>IF(N323="nulová",J323,0)</f>
        <v>0</v>
      </c>
      <c r="BJ323" s="16" t="s">
        <v>77</v>
      </c>
      <c r="BK323" s="214">
        <f>ROUND(I323*H323,2)</f>
        <v>0</v>
      </c>
      <c r="BL323" s="16" t="s">
        <v>140</v>
      </c>
      <c r="BM323" s="16" t="s">
        <v>737</v>
      </c>
    </row>
    <row r="324" s="11" customFormat="1">
      <c r="B324" s="215"/>
      <c r="C324" s="216"/>
      <c r="D324" s="217" t="s">
        <v>128</v>
      </c>
      <c r="E324" s="218" t="s">
        <v>19</v>
      </c>
      <c r="F324" s="219" t="s">
        <v>715</v>
      </c>
      <c r="G324" s="216"/>
      <c r="H324" s="220">
        <v>1</v>
      </c>
      <c r="I324" s="221"/>
      <c r="J324" s="216"/>
      <c r="K324" s="216"/>
      <c r="L324" s="222"/>
      <c r="M324" s="223"/>
      <c r="N324" s="224"/>
      <c r="O324" s="224"/>
      <c r="P324" s="224"/>
      <c r="Q324" s="224"/>
      <c r="R324" s="224"/>
      <c r="S324" s="224"/>
      <c r="T324" s="225"/>
      <c r="AT324" s="226" t="s">
        <v>128</v>
      </c>
      <c r="AU324" s="226" t="s">
        <v>79</v>
      </c>
      <c r="AV324" s="11" t="s">
        <v>79</v>
      </c>
      <c r="AW324" s="11" t="s">
        <v>31</v>
      </c>
      <c r="AX324" s="11" t="s">
        <v>69</v>
      </c>
      <c r="AY324" s="226" t="s">
        <v>118</v>
      </c>
    </row>
    <row r="325" s="11" customFormat="1">
      <c r="B325" s="215"/>
      <c r="C325" s="216"/>
      <c r="D325" s="217" t="s">
        <v>128</v>
      </c>
      <c r="E325" s="218" t="s">
        <v>19</v>
      </c>
      <c r="F325" s="219" t="s">
        <v>716</v>
      </c>
      <c r="G325" s="216"/>
      <c r="H325" s="220">
        <v>1</v>
      </c>
      <c r="I325" s="221"/>
      <c r="J325" s="216"/>
      <c r="K325" s="216"/>
      <c r="L325" s="222"/>
      <c r="M325" s="223"/>
      <c r="N325" s="224"/>
      <c r="O325" s="224"/>
      <c r="P325" s="224"/>
      <c r="Q325" s="224"/>
      <c r="R325" s="224"/>
      <c r="S325" s="224"/>
      <c r="T325" s="225"/>
      <c r="AT325" s="226" t="s">
        <v>128</v>
      </c>
      <c r="AU325" s="226" t="s">
        <v>79</v>
      </c>
      <c r="AV325" s="11" t="s">
        <v>79</v>
      </c>
      <c r="AW325" s="11" t="s">
        <v>31</v>
      </c>
      <c r="AX325" s="11" t="s">
        <v>69</v>
      </c>
      <c r="AY325" s="226" t="s">
        <v>118</v>
      </c>
    </row>
    <row r="326" s="11" customFormat="1">
      <c r="B326" s="215"/>
      <c r="C326" s="216"/>
      <c r="D326" s="217" t="s">
        <v>128</v>
      </c>
      <c r="E326" s="218" t="s">
        <v>19</v>
      </c>
      <c r="F326" s="219" t="s">
        <v>717</v>
      </c>
      <c r="G326" s="216"/>
      <c r="H326" s="220">
        <v>1</v>
      </c>
      <c r="I326" s="221"/>
      <c r="J326" s="216"/>
      <c r="K326" s="216"/>
      <c r="L326" s="222"/>
      <c r="M326" s="223"/>
      <c r="N326" s="224"/>
      <c r="O326" s="224"/>
      <c r="P326" s="224"/>
      <c r="Q326" s="224"/>
      <c r="R326" s="224"/>
      <c r="S326" s="224"/>
      <c r="T326" s="225"/>
      <c r="AT326" s="226" t="s">
        <v>128</v>
      </c>
      <c r="AU326" s="226" t="s">
        <v>79</v>
      </c>
      <c r="AV326" s="11" t="s">
        <v>79</v>
      </c>
      <c r="AW326" s="11" t="s">
        <v>31</v>
      </c>
      <c r="AX326" s="11" t="s">
        <v>69</v>
      </c>
      <c r="AY326" s="226" t="s">
        <v>118</v>
      </c>
    </row>
    <row r="327" s="11" customFormat="1">
      <c r="B327" s="215"/>
      <c r="C327" s="216"/>
      <c r="D327" s="217" t="s">
        <v>128</v>
      </c>
      <c r="E327" s="218" t="s">
        <v>19</v>
      </c>
      <c r="F327" s="219" t="s">
        <v>718</v>
      </c>
      <c r="G327" s="216"/>
      <c r="H327" s="220">
        <v>1</v>
      </c>
      <c r="I327" s="221"/>
      <c r="J327" s="216"/>
      <c r="K327" s="216"/>
      <c r="L327" s="222"/>
      <c r="M327" s="223"/>
      <c r="N327" s="224"/>
      <c r="O327" s="224"/>
      <c r="P327" s="224"/>
      <c r="Q327" s="224"/>
      <c r="R327" s="224"/>
      <c r="S327" s="224"/>
      <c r="T327" s="225"/>
      <c r="AT327" s="226" t="s">
        <v>128</v>
      </c>
      <c r="AU327" s="226" t="s">
        <v>79</v>
      </c>
      <c r="AV327" s="11" t="s">
        <v>79</v>
      </c>
      <c r="AW327" s="11" t="s">
        <v>31</v>
      </c>
      <c r="AX327" s="11" t="s">
        <v>69</v>
      </c>
      <c r="AY327" s="226" t="s">
        <v>118</v>
      </c>
    </row>
    <row r="328" s="11" customFormat="1">
      <c r="B328" s="215"/>
      <c r="C328" s="216"/>
      <c r="D328" s="217" t="s">
        <v>128</v>
      </c>
      <c r="E328" s="218" t="s">
        <v>19</v>
      </c>
      <c r="F328" s="219" t="s">
        <v>719</v>
      </c>
      <c r="G328" s="216"/>
      <c r="H328" s="220">
        <v>1</v>
      </c>
      <c r="I328" s="221"/>
      <c r="J328" s="216"/>
      <c r="K328" s="216"/>
      <c r="L328" s="222"/>
      <c r="M328" s="223"/>
      <c r="N328" s="224"/>
      <c r="O328" s="224"/>
      <c r="P328" s="224"/>
      <c r="Q328" s="224"/>
      <c r="R328" s="224"/>
      <c r="S328" s="224"/>
      <c r="T328" s="225"/>
      <c r="AT328" s="226" t="s">
        <v>128</v>
      </c>
      <c r="AU328" s="226" t="s">
        <v>79</v>
      </c>
      <c r="AV328" s="11" t="s">
        <v>79</v>
      </c>
      <c r="AW328" s="11" t="s">
        <v>31</v>
      </c>
      <c r="AX328" s="11" t="s">
        <v>69</v>
      </c>
      <c r="AY328" s="226" t="s">
        <v>118</v>
      </c>
    </row>
    <row r="329" s="11" customFormat="1">
      <c r="B329" s="215"/>
      <c r="C329" s="216"/>
      <c r="D329" s="217" t="s">
        <v>128</v>
      </c>
      <c r="E329" s="218" t="s">
        <v>19</v>
      </c>
      <c r="F329" s="219" t="s">
        <v>720</v>
      </c>
      <c r="G329" s="216"/>
      <c r="H329" s="220">
        <v>1</v>
      </c>
      <c r="I329" s="221"/>
      <c r="J329" s="216"/>
      <c r="K329" s="216"/>
      <c r="L329" s="222"/>
      <c r="M329" s="223"/>
      <c r="N329" s="224"/>
      <c r="O329" s="224"/>
      <c r="P329" s="224"/>
      <c r="Q329" s="224"/>
      <c r="R329" s="224"/>
      <c r="S329" s="224"/>
      <c r="T329" s="225"/>
      <c r="AT329" s="226" t="s">
        <v>128</v>
      </c>
      <c r="AU329" s="226" t="s">
        <v>79</v>
      </c>
      <c r="AV329" s="11" t="s">
        <v>79</v>
      </c>
      <c r="AW329" s="11" t="s">
        <v>31</v>
      </c>
      <c r="AX329" s="11" t="s">
        <v>69</v>
      </c>
      <c r="AY329" s="226" t="s">
        <v>118</v>
      </c>
    </row>
    <row r="330" s="11" customFormat="1">
      <c r="B330" s="215"/>
      <c r="C330" s="216"/>
      <c r="D330" s="217" t="s">
        <v>128</v>
      </c>
      <c r="E330" s="218" t="s">
        <v>19</v>
      </c>
      <c r="F330" s="219" t="s">
        <v>721</v>
      </c>
      <c r="G330" s="216"/>
      <c r="H330" s="220">
        <v>1</v>
      </c>
      <c r="I330" s="221"/>
      <c r="J330" s="216"/>
      <c r="K330" s="216"/>
      <c r="L330" s="222"/>
      <c r="M330" s="223"/>
      <c r="N330" s="224"/>
      <c r="O330" s="224"/>
      <c r="P330" s="224"/>
      <c r="Q330" s="224"/>
      <c r="R330" s="224"/>
      <c r="S330" s="224"/>
      <c r="T330" s="225"/>
      <c r="AT330" s="226" t="s">
        <v>128</v>
      </c>
      <c r="AU330" s="226" t="s">
        <v>79</v>
      </c>
      <c r="AV330" s="11" t="s">
        <v>79</v>
      </c>
      <c r="AW330" s="11" t="s">
        <v>31</v>
      </c>
      <c r="AX330" s="11" t="s">
        <v>69</v>
      </c>
      <c r="AY330" s="226" t="s">
        <v>118</v>
      </c>
    </row>
    <row r="331" s="11" customFormat="1">
      <c r="B331" s="215"/>
      <c r="C331" s="216"/>
      <c r="D331" s="217" t="s">
        <v>128</v>
      </c>
      <c r="E331" s="218" t="s">
        <v>19</v>
      </c>
      <c r="F331" s="219" t="s">
        <v>722</v>
      </c>
      <c r="G331" s="216"/>
      <c r="H331" s="220">
        <v>1</v>
      </c>
      <c r="I331" s="221"/>
      <c r="J331" s="216"/>
      <c r="K331" s="216"/>
      <c r="L331" s="222"/>
      <c r="M331" s="223"/>
      <c r="N331" s="224"/>
      <c r="O331" s="224"/>
      <c r="P331" s="224"/>
      <c r="Q331" s="224"/>
      <c r="R331" s="224"/>
      <c r="S331" s="224"/>
      <c r="T331" s="225"/>
      <c r="AT331" s="226" t="s">
        <v>128</v>
      </c>
      <c r="AU331" s="226" t="s">
        <v>79</v>
      </c>
      <c r="AV331" s="11" t="s">
        <v>79</v>
      </c>
      <c r="AW331" s="11" t="s">
        <v>31</v>
      </c>
      <c r="AX331" s="11" t="s">
        <v>69</v>
      </c>
      <c r="AY331" s="226" t="s">
        <v>118</v>
      </c>
    </row>
    <row r="332" s="11" customFormat="1">
      <c r="B332" s="215"/>
      <c r="C332" s="216"/>
      <c r="D332" s="217" t="s">
        <v>128</v>
      </c>
      <c r="E332" s="218" t="s">
        <v>19</v>
      </c>
      <c r="F332" s="219" t="s">
        <v>723</v>
      </c>
      <c r="G332" s="216"/>
      <c r="H332" s="220">
        <v>1</v>
      </c>
      <c r="I332" s="221"/>
      <c r="J332" s="216"/>
      <c r="K332" s="216"/>
      <c r="L332" s="222"/>
      <c r="M332" s="223"/>
      <c r="N332" s="224"/>
      <c r="O332" s="224"/>
      <c r="P332" s="224"/>
      <c r="Q332" s="224"/>
      <c r="R332" s="224"/>
      <c r="S332" s="224"/>
      <c r="T332" s="225"/>
      <c r="AT332" s="226" t="s">
        <v>128</v>
      </c>
      <c r="AU332" s="226" t="s">
        <v>79</v>
      </c>
      <c r="AV332" s="11" t="s">
        <v>79</v>
      </c>
      <c r="AW332" s="11" t="s">
        <v>31</v>
      </c>
      <c r="AX332" s="11" t="s">
        <v>69</v>
      </c>
      <c r="AY332" s="226" t="s">
        <v>118</v>
      </c>
    </row>
    <row r="333" s="11" customFormat="1">
      <c r="B333" s="215"/>
      <c r="C333" s="216"/>
      <c r="D333" s="217" t="s">
        <v>128</v>
      </c>
      <c r="E333" s="218" t="s">
        <v>19</v>
      </c>
      <c r="F333" s="219" t="s">
        <v>724</v>
      </c>
      <c r="G333" s="216"/>
      <c r="H333" s="220">
        <v>1</v>
      </c>
      <c r="I333" s="221"/>
      <c r="J333" s="216"/>
      <c r="K333" s="216"/>
      <c r="L333" s="222"/>
      <c r="M333" s="223"/>
      <c r="N333" s="224"/>
      <c r="O333" s="224"/>
      <c r="P333" s="224"/>
      <c r="Q333" s="224"/>
      <c r="R333" s="224"/>
      <c r="S333" s="224"/>
      <c r="T333" s="225"/>
      <c r="AT333" s="226" t="s">
        <v>128</v>
      </c>
      <c r="AU333" s="226" t="s">
        <v>79</v>
      </c>
      <c r="AV333" s="11" t="s">
        <v>79</v>
      </c>
      <c r="AW333" s="11" t="s">
        <v>31</v>
      </c>
      <c r="AX333" s="11" t="s">
        <v>69</v>
      </c>
      <c r="AY333" s="226" t="s">
        <v>118</v>
      </c>
    </row>
    <row r="334" s="11" customFormat="1">
      <c r="B334" s="215"/>
      <c r="C334" s="216"/>
      <c r="D334" s="217" t="s">
        <v>128</v>
      </c>
      <c r="E334" s="218" t="s">
        <v>19</v>
      </c>
      <c r="F334" s="219" t="s">
        <v>725</v>
      </c>
      <c r="G334" s="216"/>
      <c r="H334" s="220">
        <v>1</v>
      </c>
      <c r="I334" s="221"/>
      <c r="J334" s="216"/>
      <c r="K334" s="216"/>
      <c r="L334" s="222"/>
      <c r="M334" s="223"/>
      <c r="N334" s="224"/>
      <c r="O334" s="224"/>
      <c r="P334" s="224"/>
      <c r="Q334" s="224"/>
      <c r="R334" s="224"/>
      <c r="S334" s="224"/>
      <c r="T334" s="225"/>
      <c r="AT334" s="226" t="s">
        <v>128</v>
      </c>
      <c r="AU334" s="226" t="s">
        <v>79</v>
      </c>
      <c r="AV334" s="11" t="s">
        <v>79</v>
      </c>
      <c r="AW334" s="11" t="s">
        <v>31</v>
      </c>
      <c r="AX334" s="11" t="s">
        <v>69</v>
      </c>
      <c r="AY334" s="226" t="s">
        <v>118</v>
      </c>
    </row>
    <row r="335" s="11" customFormat="1">
      <c r="B335" s="215"/>
      <c r="C335" s="216"/>
      <c r="D335" s="217" t="s">
        <v>128</v>
      </c>
      <c r="E335" s="218" t="s">
        <v>19</v>
      </c>
      <c r="F335" s="219" t="s">
        <v>726</v>
      </c>
      <c r="G335" s="216"/>
      <c r="H335" s="220">
        <v>1</v>
      </c>
      <c r="I335" s="221"/>
      <c r="J335" s="216"/>
      <c r="K335" s="216"/>
      <c r="L335" s="222"/>
      <c r="M335" s="223"/>
      <c r="N335" s="224"/>
      <c r="O335" s="224"/>
      <c r="P335" s="224"/>
      <c r="Q335" s="224"/>
      <c r="R335" s="224"/>
      <c r="S335" s="224"/>
      <c r="T335" s="225"/>
      <c r="AT335" s="226" t="s">
        <v>128</v>
      </c>
      <c r="AU335" s="226" t="s">
        <v>79</v>
      </c>
      <c r="AV335" s="11" t="s">
        <v>79</v>
      </c>
      <c r="AW335" s="11" t="s">
        <v>31</v>
      </c>
      <c r="AX335" s="11" t="s">
        <v>69</v>
      </c>
      <c r="AY335" s="226" t="s">
        <v>118</v>
      </c>
    </row>
    <row r="336" s="11" customFormat="1">
      <c r="B336" s="215"/>
      <c r="C336" s="216"/>
      <c r="D336" s="217" t="s">
        <v>128</v>
      </c>
      <c r="E336" s="218" t="s">
        <v>19</v>
      </c>
      <c r="F336" s="219" t="s">
        <v>727</v>
      </c>
      <c r="G336" s="216"/>
      <c r="H336" s="220">
        <v>1</v>
      </c>
      <c r="I336" s="221"/>
      <c r="J336" s="216"/>
      <c r="K336" s="216"/>
      <c r="L336" s="222"/>
      <c r="M336" s="223"/>
      <c r="N336" s="224"/>
      <c r="O336" s="224"/>
      <c r="P336" s="224"/>
      <c r="Q336" s="224"/>
      <c r="R336" s="224"/>
      <c r="S336" s="224"/>
      <c r="T336" s="225"/>
      <c r="AT336" s="226" t="s">
        <v>128</v>
      </c>
      <c r="AU336" s="226" t="s">
        <v>79</v>
      </c>
      <c r="AV336" s="11" t="s">
        <v>79</v>
      </c>
      <c r="AW336" s="11" t="s">
        <v>31</v>
      </c>
      <c r="AX336" s="11" t="s">
        <v>69</v>
      </c>
      <c r="AY336" s="226" t="s">
        <v>118</v>
      </c>
    </row>
    <row r="337" s="12" customFormat="1">
      <c r="B337" s="232"/>
      <c r="C337" s="233"/>
      <c r="D337" s="217" t="s">
        <v>128</v>
      </c>
      <c r="E337" s="234" t="s">
        <v>19</v>
      </c>
      <c r="F337" s="235" t="s">
        <v>213</v>
      </c>
      <c r="G337" s="233"/>
      <c r="H337" s="236">
        <v>13</v>
      </c>
      <c r="I337" s="237"/>
      <c r="J337" s="233"/>
      <c r="K337" s="233"/>
      <c r="L337" s="238"/>
      <c r="M337" s="239"/>
      <c r="N337" s="240"/>
      <c r="O337" s="240"/>
      <c r="P337" s="240"/>
      <c r="Q337" s="240"/>
      <c r="R337" s="240"/>
      <c r="S337" s="240"/>
      <c r="T337" s="241"/>
      <c r="AT337" s="242" t="s">
        <v>128</v>
      </c>
      <c r="AU337" s="242" t="s">
        <v>79</v>
      </c>
      <c r="AV337" s="12" t="s">
        <v>140</v>
      </c>
      <c r="AW337" s="12" t="s">
        <v>31</v>
      </c>
      <c r="AX337" s="12" t="s">
        <v>77</v>
      </c>
      <c r="AY337" s="242" t="s">
        <v>118</v>
      </c>
    </row>
    <row r="338" s="1" customFormat="1" ht="16.5" customHeight="1">
      <c r="B338" s="37"/>
      <c r="C338" s="203" t="s">
        <v>322</v>
      </c>
      <c r="D338" s="203" t="s">
        <v>121</v>
      </c>
      <c r="E338" s="204" t="s">
        <v>738</v>
      </c>
      <c r="F338" s="205" t="s">
        <v>739</v>
      </c>
      <c r="G338" s="206" t="s">
        <v>258</v>
      </c>
      <c r="H338" s="207">
        <v>13</v>
      </c>
      <c r="I338" s="208"/>
      <c r="J338" s="209">
        <f>ROUND(I338*H338,2)</f>
        <v>0</v>
      </c>
      <c r="K338" s="205" t="s">
        <v>125</v>
      </c>
      <c r="L338" s="42"/>
      <c r="M338" s="210" t="s">
        <v>19</v>
      </c>
      <c r="N338" s="211" t="s">
        <v>40</v>
      </c>
      <c r="O338" s="78"/>
      <c r="P338" s="212">
        <f>O338*H338</f>
        <v>0</v>
      </c>
      <c r="Q338" s="212">
        <v>0.14494000000000001</v>
      </c>
      <c r="R338" s="212">
        <f>Q338*H338</f>
        <v>1.8842200000000002</v>
      </c>
      <c r="S338" s="212">
        <v>0</v>
      </c>
      <c r="T338" s="213">
        <f>S338*H338</f>
        <v>0</v>
      </c>
      <c r="AR338" s="16" t="s">
        <v>140</v>
      </c>
      <c r="AT338" s="16" t="s">
        <v>121</v>
      </c>
      <c r="AU338" s="16" t="s">
        <v>79</v>
      </c>
      <c r="AY338" s="16" t="s">
        <v>118</v>
      </c>
      <c r="BE338" s="214">
        <f>IF(N338="základní",J338,0)</f>
        <v>0</v>
      </c>
      <c r="BF338" s="214">
        <f>IF(N338="snížená",J338,0)</f>
        <v>0</v>
      </c>
      <c r="BG338" s="214">
        <f>IF(N338="zákl. přenesená",J338,0)</f>
        <v>0</v>
      </c>
      <c r="BH338" s="214">
        <f>IF(N338="sníž. přenesená",J338,0)</f>
        <v>0</v>
      </c>
      <c r="BI338" s="214">
        <f>IF(N338="nulová",J338,0)</f>
        <v>0</v>
      </c>
      <c r="BJ338" s="16" t="s">
        <v>77</v>
      </c>
      <c r="BK338" s="214">
        <f>ROUND(I338*H338,2)</f>
        <v>0</v>
      </c>
      <c r="BL338" s="16" t="s">
        <v>140</v>
      </c>
      <c r="BM338" s="16" t="s">
        <v>740</v>
      </c>
    </row>
    <row r="339" s="1" customFormat="1">
      <c r="B339" s="37"/>
      <c r="C339" s="38"/>
      <c r="D339" s="217" t="s">
        <v>208</v>
      </c>
      <c r="E339" s="38"/>
      <c r="F339" s="227" t="s">
        <v>741</v>
      </c>
      <c r="G339" s="38"/>
      <c r="H339" s="38"/>
      <c r="I339" s="129"/>
      <c r="J339" s="38"/>
      <c r="K339" s="38"/>
      <c r="L339" s="42"/>
      <c r="M339" s="228"/>
      <c r="N339" s="78"/>
      <c r="O339" s="78"/>
      <c r="P339" s="78"/>
      <c r="Q339" s="78"/>
      <c r="R339" s="78"/>
      <c r="S339" s="78"/>
      <c r="T339" s="79"/>
      <c r="AT339" s="16" t="s">
        <v>208</v>
      </c>
      <c r="AU339" s="16" t="s">
        <v>79</v>
      </c>
    </row>
    <row r="340" s="11" customFormat="1">
      <c r="B340" s="215"/>
      <c r="C340" s="216"/>
      <c r="D340" s="217" t="s">
        <v>128</v>
      </c>
      <c r="E340" s="218" t="s">
        <v>19</v>
      </c>
      <c r="F340" s="219" t="s">
        <v>715</v>
      </c>
      <c r="G340" s="216"/>
      <c r="H340" s="220">
        <v>1</v>
      </c>
      <c r="I340" s="221"/>
      <c r="J340" s="216"/>
      <c r="K340" s="216"/>
      <c r="L340" s="222"/>
      <c r="M340" s="223"/>
      <c r="N340" s="224"/>
      <c r="O340" s="224"/>
      <c r="P340" s="224"/>
      <c r="Q340" s="224"/>
      <c r="R340" s="224"/>
      <c r="S340" s="224"/>
      <c r="T340" s="225"/>
      <c r="AT340" s="226" t="s">
        <v>128</v>
      </c>
      <c r="AU340" s="226" t="s">
        <v>79</v>
      </c>
      <c r="AV340" s="11" t="s">
        <v>79</v>
      </c>
      <c r="AW340" s="11" t="s">
        <v>31</v>
      </c>
      <c r="AX340" s="11" t="s">
        <v>69</v>
      </c>
      <c r="AY340" s="226" t="s">
        <v>118</v>
      </c>
    </row>
    <row r="341" s="11" customFormat="1">
      <c r="B341" s="215"/>
      <c r="C341" s="216"/>
      <c r="D341" s="217" t="s">
        <v>128</v>
      </c>
      <c r="E341" s="218" t="s">
        <v>19</v>
      </c>
      <c r="F341" s="219" t="s">
        <v>716</v>
      </c>
      <c r="G341" s="216"/>
      <c r="H341" s="220">
        <v>1</v>
      </c>
      <c r="I341" s="221"/>
      <c r="J341" s="216"/>
      <c r="K341" s="216"/>
      <c r="L341" s="222"/>
      <c r="M341" s="223"/>
      <c r="N341" s="224"/>
      <c r="O341" s="224"/>
      <c r="P341" s="224"/>
      <c r="Q341" s="224"/>
      <c r="R341" s="224"/>
      <c r="S341" s="224"/>
      <c r="T341" s="225"/>
      <c r="AT341" s="226" t="s">
        <v>128</v>
      </c>
      <c r="AU341" s="226" t="s">
        <v>79</v>
      </c>
      <c r="AV341" s="11" t="s">
        <v>79</v>
      </c>
      <c r="AW341" s="11" t="s">
        <v>31</v>
      </c>
      <c r="AX341" s="11" t="s">
        <v>69</v>
      </c>
      <c r="AY341" s="226" t="s">
        <v>118</v>
      </c>
    </row>
    <row r="342" s="11" customFormat="1">
      <c r="B342" s="215"/>
      <c r="C342" s="216"/>
      <c r="D342" s="217" t="s">
        <v>128</v>
      </c>
      <c r="E342" s="218" t="s">
        <v>19</v>
      </c>
      <c r="F342" s="219" t="s">
        <v>717</v>
      </c>
      <c r="G342" s="216"/>
      <c r="H342" s="220">
        <v>1</v>
      </c>
      <c r="I342" s="221"/>
      <c r="J342" s="216"/>
      <c r="K342" s="216"/>
      <c r="L342" s="222"/>
      <c r="M342" s="223"/>
      <c r="N342" s="224"/>
      <c r="O342" s="224"/>
      <c r="P342" s="224"/>
      <c r="Q342" s="224"/>
      <c r="R342" s="224"/>
      <c r="S342" s="224"/>
      <c r="T342" s="225"/>
      <c r="AT342" s="226" t="s">
        <v>128</v>
      </c>
      <c r="AU342" s="226" t="s">
        <v>79</v>
      </c>
      <c r="AV342" s="11" t="s">
        <v>79</v>
      </c>
      <c r="AW342" s="11" t="s">
        <v>31</v>
      </c>
      <c r="AX342" s="11" t="s">
        <v>69</v>
      </c>
      <c r="AY342" s="226" t="s">
        <v>118</v>
      </c>
    </row>
    <row r="343" s="11" customFormat="1">
      <c r="B343" s="215"/>
      <c r="C343" s="216"/>
      <c r="D343" s="217" t="s">
        <v>128</v>
      </c>
      <c r="E343" s="218" t="s">
        <v>19</v>
      </c>
      <c r="F343" s="219" t="s">
        <v>718</v>
      </c>
      <c r="G343" s="216"/>
      <c r="H343" s="220">
        <v>1</v>
      </c>
      <c r="I343" s="221"/>
      <c r="J343" s="216"/>
      <c r="K343" s="216"/>
      <c r="L343" s="222"/>
      <c r="M343" s="223"/>
      <c r="N343" s="224"/>
      <c r="O343" s="224"/>
      <c r="P343" s="224"/>
      <c r="Q343" s="224"/>
      <c r="R343" s="224"/>
      <c r="S343" s="224"/>
      <c r="T343" s="225"/>
      <c r="AT343" s="226" t="s">
        <v>128</v>
      </c>
      <c r="AU343" s="226" t="s">
        <v>79</v>
      </c>
      <c r="AV343" s="11" t="s">
        <v>79</v>
      </c>
      <c r="AW343" s="11" t="s">
        <v>31</v>
      </c>
      <c r="AX343" s="11" t="s">
        <v>69</v>
      </c>
      <c r="AY343" s="226" t="s">
        <v>118</v>
      </c>
    </row>
    <row r="344" s="11" customFormat="1">
      <c r="B344" s="215"/>
      <c r="C344" s="216"/>
      <c r="D344" s="217" t="s">
        <v>128</v>
      </c>
      <c r="E344" s="218" t="s">
        <v>19</v>
      </c>
      <c r="F344" s="219" t="s">
        <v>719</v>
      </c>
      <c r="G344" s="216"/>
      <c r="H344" s="220">
        <v>1</v>
      </c>
      <c r="I344" s="221"/>
      <c r="J344" s="216"/>
      <c r="K344" s="216"/>
      <c r="L344" s="222"/>
      <c r="M344" s="223"/>
      <c r="N344" s="224"/>
      <c r="O344" s="224"/>
      <c r="P344" s="224"/>
      <c r="Q344" s="224"/>
      <c r="R344" s="224"/>
      <c r="S344" s="224"/>
      <c r="T344" s="225"/>
      <c r="AT344" s="226" t="s">
        <v>128</v>
      </c>
      <c r="AU344" s="226" t="s">
        <v>79</v>
      </c>
      <c r="AV344" s="11" t="s">
        <v>79</v>
      </c>
      <c r="AW344" s="11" t="s">
        <v>31</v>
      </c>
      <c r="AX344" s="11" t="s">
        <v>69</v>
      </c>
      <c r="AY344" s="226" t="s">
        <v>118</v>
      </c>
    </row>
    <row r="345" s="11" customFormat="1">
      <c r="B345" s="215"/>
      <c r="C345" s="216"/>
      <c r="D345" s="217" t="s">
        <v>128</v>
      </c>
      <c r="E345" s="218" t="s">
        <v>19</v>
      </c>
      <c r="F345" s="219" t="s">
        <v>720</v>
      </c>
      <c r="G345" s="216"/>
      <c r="H345" s="220">
        <v>1</v>
      </c>
      <c r="I345" s="221"/>
      <c r="J345" s="216"/>
      <c r="K345" s="216"/>
      <c r="L345" s="222"/>
      <c r="M345" s="223"/>
      <c r="N345" s="224"/>
      <c r="O345" s="224"/>
      <c r="P345" s="224"/>
      <c r="Q345" s="224"/>
      <c r="R345" s="224"/>
      <c r="S345" s="224"/>
      <c r="T345" s="225"/>
      <c r="AT345" s="226" t="s">
        <v>128</v>
      </c>
      <c r="AU345" s="226" t="s">
        <v>79</v>
      </c>
      <c r="AV345" s="11" t="s">
        <v>79</v>
      </c>
      <c r="AW345" s="11" t="s">
        <v>31</v>
      </c>
      <c r="AX345" s="11" t="s">
        <v>69</v>
      </c>
      <c r="AY345" s="226" t="s">
        <v>118</v>
      </c>
    </row>
    <row r="346" s="11" customFormat="1">
      <c r="B346" s="215"/>
      <c r="C346" s="216"/>
      <c r="D346" s="217" t="s">
        <v>128</v>
      </c>
      <c r="E346" s="218" t="s">
        <v>19</v>
      </c>
      <c r="F346" s="219" t="s">
        <v>721</v>
      </c>
      <c r="G346" s="216"/>
      <c r="H346" s="220">
        <v>1</v>
      </c>
      <c r="I346" s="221"/>
      <c r="J346" s="216"/>
      <c r="K346" s="216"/>
      <c r="L346" s="222"/>
      <c r="M346" s="223"/>
      <c r="N346" s="224"/>
      <c r="O346" s="224"/>
      <c r="P346" s="224"/>
      <c r="Q346" s="224"/>
      <c r="R346" s="224"/>
      <c r="S346" s="224"/>
      <c r="T346" s="225"/>
      <c r="AT346" s="226" t="s">
        <v>128</v>
      </c>
      <c r="AU346" s="226" t="s">
        <v>79</v>
      </c>
      <c r="AV346" s="11" t="s">
        <v>79</v>
      </c>
      <c r="AW346" s="11" t="s">
        <v>31</v>
      </c>
      <c r="AX346" s="11" t="s">
        <v>69</v>
      </c>
      <c r="AY346" s="226" t="s">
        <v>118</v>
      </c>
    </row>
    <row r="347" s="11" customFormat="1">
      <c r="B347" s="215"/>
      <c r="C347" s="216"/>
      <c r="D347" s="217" t="s">
        <v>128</v>
      </c>
      <c r="E347" s="218" t="s">
        <v>19</v>
      </c>
      <c r="F347" s="219" t="s">
        <v>722</v>
      </c>
      <c r="G347" s="216"/>
      <c r="H347" s="220">
        <v>1</v>
      </c>
      <c r="I347" s="221"/>
      <c r="J347" s="216"/>
      <c r="K347" s="216"/>
      <c r="L347" s="222"/>
      <c r="M347" s="223"/>
      <c r="N347" s="224"/>
      <c r="O347" s="224"/>
      <c r="P347" s="224"/>
      <c r="Q347" s="224"/>
      <c r="R347" s="224"/>
      <c r="S347" s="224"/>
      <c r="T347" s="225"/>
      <c r="AT347" s="226" t="s">
        <v>128</v>
      </c>
      <c r="AU347" s="226" t="s">
        <v>79</v>
      </c>
      <c r="AV347" s="11" t="s">
        <v>79</v>
      </c>
      <c r="AW347" s="11" t="s">
        <v>31</v>
      </c>
      <c r="AX347" s="11" t="s">
        <v>69</v>
      </c>
      <c r="AY347" s="226" t="s">
        <v>118</v>
      </c>
    </row>
    <row r="348" s="11" customFormat="1">
      <c r="B348" s="215"/>
      <c r="C348" s="216"/>
      <c r="D348" s="217" t="s">
        <v>128</v>
      </c>
      <c r="E348" s="218" t="s">
        <v>19</v>
      </c>
      <c r="F348" s="219" t="s">
        <v>723</v>
      </c>
      <c r="G348" s="216"/>
      <c r="H348" s="220">
        <v>1</v>
      </c>
      <c r="I348" s="221"/>
      <c r="J348" s="216"/>
      <c r="K348" s="216"/>
      <c r="L348" s="222"/>
      <c r="M348" s="223"/>
      <c r="N348" s="224"/>
      <c r="O348" s="224"/>
      <c r="P348" s="224"/>
      <c r="Q348" s="224"/>
      <c r="R348" s="224"/>
      <c r="S348" s="224"/>
      <c r="T348" s="225"/>
      <c r="AT348" s="226" t="s">
        <v>128</v>
      </c>
      <c r="AU348" s="226" t="s">
        <v>79</v>
      </c>
      <c r="AV348" s="11" t="s">
        <v>79</v>
      </c>
      <c r="AW348" s="11" t="s">
        <v>31</v>
      </c>
      <c r="AX348" s="11" t="s">
        <v>69</v>
      </c>
      <c r="AY348" s="226" t="s">
        <v>118</v>
      </c>
    </row>
    <row r="349" s="11" customFormat="1">
      <c r="B349" s="215"/>
      <c r="C349" s="216"/>
      <c r="D349" s="217" t="s">
        <v>128</v>
      </c>
      <c r="E349" s="218" t="s">
        <v>19</v>
      </c>
      <c r="F349" s="219" t="s">
        <v>724</v>
      </c>
      <c r="G349" s="216"/>
      <c r="H349" s="220">
        <v>1</v>
      </c>
      <c r="I349" s="221"/>
      <c r="J349" s="216"/>
      <c r="K349" s="216"/>
      <c r="L349" s="222"/>
      <c r="M349" s="223"/>
      <c r="N349" s="224"/>
      <c r="O349" s="224"/>
      <c r="P349" s="224"/>
      <c r="Q349" s="224"/>
      <c r="R349" s="224"/>
      <c r="S349" s="224"/>
      <c r="T349" s="225"/>
      <c r="AT349" s="226" t="s">
        <v>128</v>
      </c>
      <c r="AU349" s="226" t="s">
        <v>79</v>
      </c>
      <c r="AV349" s="11" t="s">
        <v>79</v>
      </c>
      <c r="AW349" s="11" t="s">
        <v>31</v>
      </c>
      <c r="AX349" s="11" t="s">
        <v>69</v>
      </c>
      <c r="AY349" s="226" t="s">
        <v>118</v>
      </c>
    </row>
    <row r="350" s="11" customFormat="1">
      <c r="B350" s="215"/>
      <c r="C350" s="216"/>
      <c r="D350" s="217" t="s">
        <v>128</v>
      </c>
      <c r="E350" s="218" t="s">
        <v>19</v>
      </c>
      <c r="F350" s="219" t="s">
        <v>725</v>
      </c>
      <c r="G350" s="216"/>
      <c r="H350" s="220">
        <v>1</v>
      </c>
      <c r="I350" s="221"/>
      <c r="J350" s="216"/>
      <c r="K350" s="216"/>
      <c r="L350" s="222"/>
      <c r="M350" s="223"/>
      <c r="N350" s="224"/>
      <c r="O350" s="224"/>
      <c r="P350" s="224"/>
      <c r="Q350" s="224"/>
      <c r="R350" s="224"/>
      <c r="S350" s="224"/>
      <c r="T350" s="225"/>
      <c r="AT350" s="226" t="s">
        <v>128</v>
      </c>
      <c r="AU350" s="226" t="s">
        <v>79</v>
      </c>
      <c r="AV350" s="11" t="s">
        <v>79</v>
      </c>
      <c r="AW350" s="11" t="s">
        <v>31</v>
      </c>
      <c r="AX350" s="11" t="s">
        <v>69</v>
      </c>
      <c r="AY350" s="226" t="s">
        <v>118</v>
      </c>
    </row>
    <row r="351" s="11" customFormat="1">
      <c r="B351" s="215"/>
      <c r="C351" s="216"/>
      <c r="D351" s="217" t="s">
        <v>128</v>
      </c>
      <c r="E351" s="218" t="s">
        <v>19</v>
      </c>
      <c r="F351" s="219" t="s">
        <v>726</v>
      </c>
      <c r="G351" s="216"/>
      <c r="H351" s="220">
        <v>1</v>
      </c>
      <c r="I351" s="221"/>
      <c r="J351" s="216"/>
      <c r="K351" s="216"/>
      <c r="L351" s="222"/>
      <c r="M351" s="223"/>
      <c r="N351" s="224"/>
      <c r="O351" s="224"/>
      <c r="P351" s="224"/>
      <c r="Q351" s="224"/>
      <c r="R351" s="224"/>
      <c r="S351" s="224"/>
      <c r="T351" s="225"/>
      <c r="AT351" s="226" t="s">
        <v>128</v>
      </c>
      <c r="AU351" s="226" t="s">
        <v>79</v>
      </c>
      <c r="AV351" s="11" t="s">
        <v>79</v>
      </c>
      <c r="AW351" s="11" t="s">
        <v>31</v>
      </c>
      <c r="AX351" s="11" t="s">
        <v>69</v>
      </c>
      <c r="AY351" s="226" t="s">
        <v>118</v>
      </c>
    </row>
    <row r="352" s="11" customFormat="1">
      <c r="B352" s="215"/>
      <c r="C352" s="216"/>
      <c r="D352" s="217" t="s">
        <v>128</v>
      </c>
      <c r="E352" s="218" t="s">
        <v>19</v>
      </c>
      <c r="F352" s="219" t="s">
        <v>727</v>
      </c>
      <c r="G352" s="216"/>
      <c r="H352" s="220">
        <v>1</v>
      </c>
      <c r="I352" s="221"/>
      <c r="J352" s="216"/>
      <c r="K352" s="216"/>
      <c r="L352" s="222"/>
      <c r="M352" s="223"/>
      <c r="N352" s="224"/>
      <c r="O352" s="224"/>
      <c r="P352" s="224"/>
      <c r="Q352" s="224"/>
      <c r="R352" s="224"/>
      <c r="S352" s="224"/>
      <c r="T352" s="225"/>
      <c r="AT352" s="226" t="s">
        <v>128</v>
      </c>
      <c r="AU352" s="226" t="s">
        <v>79</v>
      </c>
      <c r="AV352" s="11" t="s">
        <v>79</v>
      </c>
      <c r="AW352" s="11" t="s">
        <v>31</v>
      </c>
      <c r="AX352" s="11" t="s">
        <v>69</v>
      </c>
      <c r="AY352" s="226" t="s">
        <v>118</v>
      </c>
    </row>
    <row r="353" s="12" customFormat="1">
      <c r="B353" s="232"/>
      <c r="C353" s="233"/>
      <c r="D353" s="217" t="s">
        <v>128</v>
      </c>
      <c r="E353" s="234" t="s">
        <v>19</v>
      </c>
      <c r="F353" s="235" t="s">
        <v>213</v>
      </c>
      <c r="G353" s="233"/>
      <c r="H353" s="236">
        <v>13</v>
      </c>
      <c r="I353" s="237"/>
      <c r="J353" s="233"/>
      <c r="K353" s="233"/>
      <c r="L353" s="238"/>
      <c r="M353" s="239"/>
      <c r="N353" s="240"/>
      <c r="O353" s="240"/>
      <c r="P353" s="240"/>
      <c r="Q353" s="240"/>
      <c r="R353" s="240"/>
      <c r="S353" s="240"/>
      <c r="T353" s="241"/>
      <c r="AT353" s="242" t="s">
        <v>128</v>
      </c>
      <c r="AU353" s="242" t="s">
        <v>79</v>
      </c>
      <c r="AV353" s="12" t="s">
        <v>140</v>
      </c>
      <c r="AW353" s="12" t="s">
        <v>31</v>
      </c>
      <c r="AX353" s="12" t="s">
        <v>77</v>
      </c>
      <c r="AY353" s="242" t="s">
        <v>118</v>
      </c>
    </row>
    <row r="354" s="1" customFormat="1" ht="16.5" customHeight="1">
      <c r="B354" s="37"/>
      <c r="C354" s="243" t="s">
        <v>327</v>
      </c>
      <c r="D354" s="243" t="s">
        <v>262</v>
      </c>
      <c r="E354" s="244" t="s">
        <v>742</v>
      </c>
      <c r="F354" s="245" t="s">
        <v>743</v>
      </c>
      <c r="G354" s="246" t="s">
        <v>258</v>
      </c>
      <c r="H354" s="247">
        <v>13</v>
      </c>
      <c r="I354" s="248"/>
      <c r="J354" s="249">
        <f>ROUND(I354*H354,2)</f>
        <v>0</v>
      </c>
      <c r="K354" s="245" t="s">
        <v>125</v>
      </c>
      <c r="L354" s="250"/>
      <c r="M354" s="251" t="s">
        <v>19</v>
      </c>
      <c r="N354" s="252" t="s">
        <v>40</v>
      </c>
      <c r="O354" s="78"/>
      <c r="P354" s="212">
        <f>O354*H354</f>
        <v>0</v>
      </c>
      <c r="Q354" s="212">
        <v>0.097000000000000003</v>
      </c>
      <c r="R354" s="212">
        <f>Q354*H354</f>
        <v>1.2610000000000001</v>
      </c>
      <c r="S354" s="212">
        <v>0</v>
      </c>
      <c r="T354" s="213">
        <f>S354*H354</f>
        <v>0</v>
      </c>
      <c r="AR354" s="16" t="s">
        <v>161</v>
      </c>
      <c r="AT354" s="16" t="s">
        <v>262</v>
      </c>
      <c r="AU354" s="16" t="s">
        <v>79</v>
      </c>
      <c r="AY354" s="16" t="s">
        <v>118</v>
      </c>
      <c r="BE354" s="214">
        <f>IF(N354="základní",J354,0)</f>
        <v>0</v>
      </c>
      <c r="BF354" s="214">
        <f>IF(N354="snížená",J354,0)</f>
        <v>0</v>
      </c>
      <c r="BG354" s="214">
        <f>IF(N354="zákl. přenesená",J354,0)</f>
        <v>0</v>
      </c>
      <c r="BH354" s="214">
        <f>IF(N354="sníž. přenesená",J354,0)</f>
        <v>0</v>
      </c>
      <c r="BI354" s="214">
        <f>IF(N354="nulová",J354,0)</f>
        <v>0</v>
      </c>
      <c r="BJ354" s="16" t="s">
        <v>77</v>
      </c>
      <c r="BK354" s="214">
        <f>ROUND(I354*H354,2)</f>
        <v>0</v>
      </c>
      <c r="BL354" s="16" t="s">
        <v>140</v>
      </c>
      <c r="BM354" s="16" t="s">
        <v>744</v>
      </c>
    </row>
    <row r="355" s="11" customFormat="1">
      <c r="B355" s="215"/>
      <c r="C355" s="216"/>
      <c r="D355" s="217" t="s">
        <v>128</v>
      </c>
      <c r="E355" s="218" t="s">
        <v>19</v>
      </c>
      <c r="F355" s="219" t="s">
        <v>715</v>
      </c>
      <c r="G355" s="216"/>
      <c r="H355" s="220">
        <v>1</v>
      </c>
      <c r="I355" s="221"/>
      <c r="J355" s="216"/>
      <c r="K355" s="216"/>
      <c r="L355" s="222"/>
      <c r="M355" s="223"/>
      <c r="N355" s="224"/>
      <c r="O355" s="224"/>
      <c r="P355" s="224"/>
      <c r="Q355" s="224"/>
      <c r="R355" s="224"/>
      <c r="S355" s="224"/>
      <c r="T355" s="225"/>
      <c r="AT355" s="226" t="s">
        <v>128</v>
      </c>
      <c r="AU355" s="226" t="s">
        <v>79</v>
      </c>
      <c r="AV355" s="11" t="s">
        <v>79</v>
      </c>
      <c r="AW355" s="11" t="s">
        <v>31</v>
      </c>
      <c r="AX355" s="11" t="s">
        <v>69</v>
      </c>
      <c r="AY355" s="226" t="s">
        <v>118</v>
      </c>
    </row>
    <row r="356" s="11" customFormat="1">
      <c r="B356" s="215"/>
      <c r="C356" s="216"/>
      <c r="D356" s="217" t="s">
        <v>128</v>
      </c>
      <c r="E356" s="218" t="s">
        <v>19</v>
      </c>
      <c r="F356" s="219" t="s">
        <v>716</v>
      </c>
      <c r="G356" s="216"/>
      <c r="H356" s="220">
        <v>1</v>
      </c>
      <c r="I356" s="221"/>
      <c r="J356" s="216"/>
      <c r="K356" s="216"/>
      <c r="L356" s="222"/>
      <c r="M356" s="223"/>
      <c r="N356" s="224"/>
      <c r="O356" s="224"/>
      <c r="P356" s="224"/>
      <c r="Q356" s="224"/>
      <c r="R356" s="224"/>
      <c r="S356" s="224"/>
      <c r="T356" s="225"/>
      <c r="AT356" s="226" t="s">
        <v>128</v>
      </c>
      <c r="AU356" s="226" t="s">
        <v>79</v>
      </c>
      <c r="AV356" s="11" t="s">
        <v>79</v>
      </c>
      <c r="AW356" s="11" t="s">
        <v>31</v>
      </c>
      <c r="AX356" s="11" t="s">
        <v>69</v>
      </c>
      <c r="AY356" s="226" t="s">
        <v>118</v>
      </c>
    </row>
    <row r="357" s="11" customFormat="1">
      <c r="B357" s="215"/>
      <c r="C357" s="216"/>
      <c r="D357" s="217" t="s">
        <v>128</v>
      </c>
      <c r="E357" s="218" t="s">
        <v>19</v>
      </c>
      <c r="F357" s="219" t="s">
        <v>717</v>
      </c>
      <c r="G357" s="216"/>
      <c r="H357" s="220">
        <v>1</v>
      </c>
      <c r="I357" s="221"/>
      <c r="J357" s="216"/>
      <c r="K357" s="216"/>
      <c r="L357" s="222"/>
      <c r="M357" s="223"/>
      <c r="N357" s="224"/>
      <c r="O357" s="224"/>
      <c r="P357" s="224"/>
      <c r="Q357" s="224"/>
      <c r="R357" s="224"/>
      <c r="S357" s="224"/>
      <c r="T357" s="225"/>
      <c r="AT357" s="226" t="s">
        <v>128</v>
      </c>
      <c r="AU357" s="226" t="s">
        <v>79</v>
      </c>
      <c r="AV357" s="11" t="s">
        <v>79</v>
      </c>
      <c r="AW357" s="11" t="s">
        <v>31</v>
      </c>
      <c r="AX357" s="11" t="s">
        <v>69</v>
      </c>
      <c r="AY357" s="226" t="s">
        <v>118</v>
      </c>
    </row>
    <row r="358" s="11" customFormat="1">
      <c r="B358" s="215"/>
      <c r="C358" s="216"/>
      <c r="D358" s="217" t="s">
        <v>128</v>
      </c>
      <c r="E358" s="218" t="s">
        <v>19</v>
      </c>
      <c r="F358" s="219" t="s">
        <v>718</v>
      </c>
      <c r="G358" s="216"/>
      <c r="H358" s="220">
        <v>1</v>
      </c>
      <c r="I358" s="221"/>
      <c r="J358" s="216"/>
      <c r="K358" s="216"/>
      <c r="L358" s="222"/>
      <c r="M358" s="223"/>
      <c r="N358" s="224"/>
      <c r="O358" s="224"/>
      <c r="P358" s="224"/>
      <c r="Q358" s="224"/>
      <c r="R358" s="224"/>
      <c r="S358" s="224"/>
      <c r="T358" s="225"/>
      <c r="AT358" s="226" t="s">
        <v>128</v>
      </c>
      <c r="AU358" s="226" t="s">
        <v>79</v>
      </c>
      <c r="AV358" s="11" t="s">
        <v>79</v>
      </c>
      <c r="AW358" s="11" t="s">
        <v>31</v>
      </c>
      <c r="AX358" s="11" t="s">
        <v>69</v>
      </c>
      <c r="AY358" s="226" t="s">
        <v>118</v>
      </c>
    </row>
    <row r="359" s="11" customFormat="1">
      <c r="B359" s="215"/>
      <c r="C359" s="216"/>
      <c r="D359" s="217" t="s">
        <v>128</v>
      </c>
      <c r="E359" s="218" t="s">
        <v>19</v>
      </c>
      <c r="F359" s="219" t="s">
        <v>719</v>
      </c>
      <c r="G359" s="216"/>
      <c r="H359" s="220">
        <v>1</v>
      </c>
      <c r="I359" s="221"/>
      <c r="J359" s="216"/>
      <c r="K359" s="216"/>
      <c r="L359" s="222"/>
      <c r="M359" s="223"/>
      <c r="N359" s="224"/>
      <c r="O359" s="224"/>
      <c r="P359" s="224"/>
      <c r="Q359" s="224"/>
      <c r="R359" s="224"/>
      <c r="S359" s="224"/>
      <c r="T359" s="225"/>
      <c r="AT359" s="226" t="s">
        <v>128</v>
      </c>
      <c r="AU359" s="226" t="s">
        <v>79</v>
      </c>
      <c r="AV359" s="11" t="s">
        <v>79</v>
      </c>
      <c r="AW359" s="11" t="s">
        <v>31</v>
      </c>
      <c r="AX359" s="11" t="s">
        <v>69</v>
      </c>
      <c r="AY359" s="226" t="s">
        <v>118</v>
      </c>
    </row>
    <row r="360" s="11" customFormat="1">
      <c r="B360" s="215"/>
      <c r="C360" s="216"/>
      <c r="D360" s="217" t="s">
        <v>128</v>
      </c>
      <c r="E360" s="218" t="s">
        <v>19</v>
      </c>
      <c r="F360" s="219" t="s">
        <v>720</v>
      </c>
      <c r="G360" s="216"/>
      <c r="H360" s="220">
        <v>1</v>
      </c>
      <c r="I360" s="221"/>
      <c r="J360" s="216"/>
      <c r="K360" s="216"/>
      <c r="L360" s="222"/>
      <c r="M360" s="223"/>
      <c r="N360" s="224"/>
      <c r="O360" s="224"/>
      <c r="P360" s="224"/>
      <c r="Q360" s="224"/>
      <c r="R360" s="224"/>
      <c r="S360" s="224"/>
      <c r="T360" s="225"/>
      <c r="AT360" s="226" t="s">
        <v>128</v>
      </c>
      <c r="AU360" s="226" t="s">
        <v>79</v>
      </c>
      <c r="AV360" s="11" t="s">
        <v>79</v>
      </c>
      <c r="AW360" s="11" t="s">
        <v>31</v>
      </c>
      <c r="AX360" s="11" t="s">
        <v>69</v>
      </c>
      <c r="AY360" s="226" t="s">
        <v>118</v>
      </c>
    </row>
    <row r="361" s="11" customFormat="1">
      <c r="B361" s="215"/>
      <c r="C361" s="216"/>
      <c r="D361" s="217" t="s">
        <v>128</v>
      </c>
      <c r="E361" s="218" t="s">
        <v>19</v>
      </c>
      <c r="F361" s="219" t="s">
        <v>721</v>
      </c>
      <c r="G361" s="216"/>
      <c r="H361" s="220">
        <v>1</v>
      </c>
      <c r="I361" s="221"/>
      <c r="J361" s="216"/>
      <c r="K361" s="216"/>
      <c r="L361" s="222"/>
      <c r="M361" s="223"/>
      <c r="N361" s="224"/>
      <c r="O361" s="224"/>
      <c r="P361" s="224"/>
      <c r="Q361" s="224"/>
      <c r="R361" s="224"/>
      <c r="S361" s="224"/>
      <c r="T361" s="225"/>
      <c r="AT361" s="226" t="s">
        <v>128</v>
      </c>
      <c r="AU361" s="226" t="s">
        <v>79</v>
      </c>
      <c r="AV361" s="11" t="s">
        <v>79</v>
      </c>
      <c r="AW361" s="11" t="s">
        <v>31</v>
      </c>
      <c r="AX361" s="11" t="s">
        <v>69</v>
      </c>
      <c r="AY361" s="226" t="s">
        <v>118</v>
      </c>
    </row>
    <row r="362" s="11" customFormat="1">
      <c r="B362" s="215"/>
      <c r="C362" s="216"/>
      <c r="D362" s="217" t="s">
        <v>128</v>
      </c>
      <c r="E362" s="218" t="s">
        <v>19</v>
      </c>
      <c r="F362" s="219" t="s">
        <v>722</v>
      </c>
      <c r="G362" s="216"/>
      <c r="H362" s="220">
        <v>1</v>
      </c>
      <c r="I362" s="221"/>
      <c r="J362" s="216"/>
      <c r="K362" s="216"/>
      <c r="L362" s="222"/>
      <c r="M362" s="223"/>
      <c r="N362" s="224"/>
      <c r="O362" s="224"/>
      <c r="P362" s="224"/>
      <c r="Q362" s="224"/>
      <c r="R362" s="224"/>
      <c r="S362" s="224"/>
      <c r="T362" s="225"/>
      <c r="AT362" s="226" t="s">
        <v>128</v>
      </c>
      <c r="AU362" s="226" t="s">
        <v>79</v>
      </c>
      <c r="AV362" s="11" t="s">
        <v>79</v>
      </c>
      <c r="AW362" s="11" t="s">
        <v>31</v>
      </c>
      <c r="AX362" s="11" t="s">
        <v>69</v>
      </c>
      <c r="AY362" s="226" t="s">
        <v>118</v>
      </c>
    </row>
    <row r="363" s="11" customFormat="1">
      <c r="B363" s="215"/>
      <c r="C363" s="216"/>
      <c r="D363" s="217" t="s">
        <v>128</v>
      </c>
      <c r="E363" s="218" t="s">
        <v>19</v>
      </c>
      <c r="F363" s="219" t="s">
        <v>723</v>
      </c>
      <c r="G363" s="216"/>
      <c r="H363" s="220">
        <v>1</v>
      </c>
      <c r="I363" s="221"/>
      <c r="J363" s="216"/>
      <c r="K363" s="216"/>
      <c r="L363" s="222"/>
      <c r="M363" s="223"/>
      <c r="N363" s="224"/>
      <c r="O363" s="224"/>
      <c r="P363" s="224"/>
      <c r="Q363" s="224"/>
      <c r="R363" s="224"/>
      <c r="S363" s="224"/>
      <c r="T363" s="225"/>
      <c r="AT363" s="226" t="s">
        <v>128</v>
      </c>
      <c r="AU363" s="226" t="s">
        <v>79</v>
      </c>
      <c r="AV363" s="11" t="s">
        <v>79</v>
      </c>
      <c r="AW363" s="11" t="s">
        <v>31</v>
      </c>
      <c r="AX363" s="11" t="s">
        <v>69</v>
      </c>
      <c r="AY363" s="226" t="s">
        <v>118</v>
      </c>
    </row>
    <row r="364" s="11" customFormat="1">
      <c r="B364" s="215"/>
      <c r="C364" s="216"/>
      <c r="D364" s="217" t="s">
        <v>128</v>
      </c>
      <c r="E364" s="218" t="s">
        <v>19</v>
      </c>
      <c r="F364" s="219" t="s">
        <v>724</v>
      </c>
      <c r="G364" s="216"/>
      <c r="H364" s="220">
        <v>1</v>
      </c>
      <c r="I364" s="221"/>
      <c r="J364" s="216"/>
      <c r="K364" s="216"/>
      <c r="L364" s="222"/>
      <c r="M364" s="223"/>
      <c r="N364" s="224"/>
      <c r="O364" s="224"/>
      <c r="P364" s="224"/>
      <c r="Q364" s="224"/>
      <c r="R364" s="224"/>
      <c r="S364" s="224"/>
      <c r="T364" s="225"/>
      <c r="AT364" s="226" t="s">
        <v>128</v>
      </c>
      <c r="AU364" s="226" t="s">
        <v>79</v>
      </c>
      <c r="AV364" s="11" t="s">
        <v>79</v>
      </c>
      <c r="AW364" s="11" t="s">
        <v>31</v>
      </c>
      <c r="AX364" s="11" t="s">
        <v>69</v>
      </c>
      <c r="AY364" s="226" t="s">
        <v>118</v>
      </c>
    </row>
    <row r="365" s="11" customFormat="1">
      <c r="B365" s="215"/>
      <c r="C365" s="216"/>
      <c r="D365" s="217" t="s">
        <v>128</v>
      </c>
      <c r="E365" s="218" t="s">
        <v>19</v>
      </c>
      <c r="F365" s="219" t="s">
        <v>725</v>
      </c>
      <c r="G365" s="216"/>
      <c r="H365" s="220">
        <v>1</v>
      </c>
      <c r="I365" s="221"/>
      <c r="J365" s="216"/>
      <c r="K365" s="216"/>
      <c r="L365" s="222"/>
      <c r="M365" s="223"/>
      <c r="N365" s="224"/>
      <c r="O365" s="224"/>
      <c r="P365" s="224"/>
      <c r="Q365" s="224"/>
      <c r="R365" s="224"/>
      <c r="S365" s="224"/>
      <c r="T365" s="225"/>
      <c r="AT365" s="226" t="s">
        <v>128</v>
      </c>
      <c r="AU365" s="226" t="s">
        <v>79</v>
      </c>
      <c r="AV365" s="11" t="s">
        <v>79</v>
      </c>
      <c r="AW365" s="11" t="s">
        <v>31</v>
      </c>
      <c r="AX365" s="11" t="s">
        <v>69</v>
      </c>
      <c r="AY365" s="226" t="s">
        <v>118</v>
      </c>
    </row>
    <row r="366" s="11" customFormat="1">
      <c r="B366" s="215"/>
      <c r="C366" s="216"/>
      <c r="D366" s="217" t="s">
        <v>128</v>
      </c>
      <c r="E366" s="218" t="s">
        <v>19</v>
      </c>
      <c r="F366" s="219" t="s">
        <v>726</v>
      </c>
      <c r="G366" s="216"/>
      <c r="H366" s="220">
        <v>1</v>
      </c>
      <c r="I366" s="221"/>
      <c r="J366" s="216"/>
      <c r="K366" s="216"/>
      <c r="L366" s="222"/>
      <c r="M366" s="223"/>
      <c r="N366" s="224"/>
      <c r="O366" s="224"/>
      <c r="P366" s="224"/>
      <c r="Q366" s="224"/>
      <c r="R366" s="224"/>
      <c r="S366" s="224"/>
      <c r="T366" s="225"/>
      <c r="AT366" s="226" t="s">
        <v>128</v>
      </c>
      <c r="AU366" s="226" t="s">
        <v>79</v>
      </c>
      <c r="AV366" s="11" t="s">
        <v>79</v>
      </c>
      <c r="AW366" s="11" t="s">
        <v>31</v>
      </c>
      <c r="AX366" s="11" t="s">
        <v>69</v>
      </c>
      <c r="AY366" s="226" t="s">
        <v>118</v>
      </c>
    </row>
    <row r="367" s="11" customFormat="1">
      <c r="B367" s="215"/>
      <c r="C367" s="216"/>
      <c r="D367" s="217" t="s">
        <v>128</v>
      </c>
      <c r="E367" s="218" t="s">
        <v>19</v>
      </c>
      <c r="F367" s="219" t="s">
        <v>727</v>
      </c>
      <c r="G367" s="216"/>
      <c r="H367" s="220">
        <v>1</v>
      </c>
      <c r="I367" s="221"/>
      <c r="J367" s="216"/>
      <c r="K367" s="216"/>
      <c r="L367" s="222"/>
      <c r="M367" s="223"/>
      <c r="N367" s="224"/>
      <c r="O367" s="224"/>
      <c r="P367" s="224"/>
      <c r="Q367" s="224"/>
      <c r="R367" s="224"/>
      <c r="S367" s="224"/>
      <c r="T367" s="225"/>
      <c r="AT367" s="226" t="s">
        <v>128</v>
      </c>
      <c r="AU367" s="226" t="s">
        <v>79</v>
      </c>
      <c r="AV367" s="11" t="s">
        <v>79</v>
      </c>
      <c r="AW367" s="11" t="s">
        <v>31</v>
      </c>
      <c r="AX367" s="11" t="s">
        <v>69</v>
      </c>
      <c r="AY367" s="226" t="s">
        <v>118</v>
      </c>
    </row>
    <row r="368" s="12" customFormat="1">
      <c r="B368" s="232"/>
      <c r="C368" s="233"/>
      <c r="D368" s="217" t="s">
        <v>128</v>
      </c>
      <c r="E368" s="234" t="s">
        <v>19</v>
      </c>
      <c r="F368" s="235" t="s">
        <v>213</v>
      </c>
      <c r="G368" s="233"/>
      <c r="H368" s="236">
        <v>13</v>
      </c>
      <c r="I368" s="237"/>
      <c r="J368" s="233"/>
      <c r="K368" s="233"/>
      <c r="L368" s="238"/>
      <c r="M368" s="239"/>
      <c r="N368" s="240"/>
      <c r="O368" s="240"/>
      <c r="P368" s="240"/>
      <c r="Q368" s="240"/>
      <c r="R368" s="240"/>
      <c r="S368" s="240"/>
      <c r="T368" s="241"/>
      <c r="AT368" s="242" t="s">
        <v>128</v>
      </c>
      <c r="AU368" s="242" t="s">
        <v>79</v>
      </c>
      <c r="AV368" s="12" t="s">
        <v>140</v>
      </c>
      <c r="AW368" s="12" t="s">
        <v>31</v>
      </c>
      <c r="AX368" s="12" t="s">
        <v>77</v>
      </c>
      <c r="AY368" s="242" t="s">
        <v>118</v>
      </c>
    </row>
    <row r="369" s="1" customFormat="1" ht="16.5" customHeight="1">
      <c r="B369" s="37"/>
      <c r="C369" s="243" t="s">
        <v>333</v>
      </c>
      <c r="D369" s="243" t="s">
        <v>262</v>
      </c>
      <c r="E369" s="244" t="s">
        <v>745</v>
      </c>
      <c r="F369" s="245" t="s">
        <v>746</v>
      </c>
      <c r="G369" s="246" t="s">
        <v>258</v>
      </c>
      <c r="H369" s="247">
        <v>13</v>
      </c>
      <c r="I369" s="248"/>
      <c r="J369" s="249">
        <f>ROUND(I369*H369,2)</f>
        <v>0</v>
      </c>
      <c r="K369" s="245" t="s">
        <v>125</v>
      </c>
      <c r="L369" s="250"/>
      <c r="M369" s="251" t="s">
        <v>19</v>
      </c>
      <c r="N369" s="252" t="s">
        <v>40</v>
      </c>
      <c r="O369" s="78"/>
      <c r="P369" s="212">
        <f>O369*H369</f>
        <v>0</v>
      </c>
      <c r="Q369" s="212">
        <v>0.111</v>
      </c>
      <c r="R369" s="212">
        <f>Q369*H369</f>
        <v>1.4430000000000001</v>
      </c>
      <c r="S369" s="212">
        <v>0</v>
      </c>
      <c r="T369" s="213">
        <f>S369*H369</f>
        <v>0</v>
      </c>
      <c r="AR369" s="16" t="s">
        <v>161</v>
      </c>
      <c r="AT369" s="16" t="s">
        <v>262</v>
      </c>
      <c r="AU369" s="16" t="s">
        <v>79</v>
      </c>
      <c r="AY369" s="16" t="s">
        <v>118</v>
      </c>
      <c r="BE369" s="214">
        <f>IF(N369="základní",J369,0)</f>
        <v>0</v>
      </c>
      <c r="BF369" s="214">
        <f>IF(N369="snížená",J369,0)</f>
        <v>0</v>
      </c>
      <c r="BG369" s="214">
        <f>IF(N369="zákl. přenesená",J369,0)</f>
        <v>0</v>
      </c>
      <c r="BH369" s="214">
        <f>IF(N369="sníž. přenesená",J369,0)</f>
        <v>0</v>
      </c>
      <c r="BI369" s="214">
        <f>IF(N369="nulová",J369,0)</f>
        <v>0</v>
      </c>
      <c r="BJ369" s="16" t="s">
        <v>77</v>
      </c>
      <c r="BK369" s="214">
        <f>ROUND(I369*H369,2)</f>
        <v>0</v>
      </c>
      <c r="BL369" s="16" t="s">
        <v>140</v>
      </c>
      <c r="BM369" s="16" t="s">
        <v>747</v>
      </c>
    </row>
    <row r="370" s="11" customFormat="1">
      <c r="B370" s="215"/>
      <c r="C370" s="216"/>
      <c r="D370" s="217" t="s">
        <v>128</v>
      </c>
      <c r="E370" s="218" t="s">
        <v>19</v>
      </c>
      <c r="F370" s="219" t="s">
        <v>715</v>
      </c>
      <c r="G370" s="216"/>
      <c r="H370" s="220">
        <v>1</v>
      </c>
      <c r="I370" s="221"/>
      <c r="J370" s="216"/>
      <c r="K370" s="216"/>
      <c r="L370" s="222"/>
      <c r="M370" s="223"/>
      <c r="N370" s="224"/>
      <c r="O370" s="224"/>
      <c r="P370" s="224"/>
      <c r="Q370" s="224"/>
      <c r="R370" s="224"/>
      <c r="S370" s="224"/>
      <c r="T370" s="225"/>
      <c r="AT370" s="226" t="s">
        <v>128</v>
      </c>
      <c r="AU370" s="226" t="s">
        <v>79</v>
      </c>
      <c r="AV370" s="11" t="s">
        <v>79</v>
      </c>
      <c r="AW370" s="11" t="s">
        <v>31</v>
      </c>
      <c r="AX370" s="11" t="s">
        <v>69</v>
      </c>
      <c r="AY370" s="226" t="s">
        <v>118</v>
      </c>
    </row>
    <row r="371" s="11" customFormat="1">
      <c r="B371" s="215"/>
      <c r="C371" s="216"/>
      <c r="D371" s="217" t="s">
        <v>128</v>
      </c>
      <c r="E371" s="218" t="s">
        <v>19</v>
      </c>
      <c r="F371" s="219" t="s">
        <v>716</v>
      </c>
      <c r="G371" s="216"/>
      <c r="H371" s="220">
        <v>1</v>
      </c>
      <c r="I371" s="221"/>
      <c r="J371" s="216"/>
      <c r="K371" s="216"/>
      <c r="L371" s="222"/>
      <c r="M371" s="223"/>
      <c r="N371" s="224"/>
      <c r="O371" s="224"/>
      <c r="P371" s="224"/>
      <c r="Q371" s="224"/>
      <c r="R371" s="224"/>
      <c r="S371" s="224"/>
      <c r="T371" s="225"/>
      <c r="AT371" s="226" t="s">
        <v>128</v>
      </c>
      <c r="AU371" s="226" t="s">
        <v>79</v>
      </c>
      <c r="AV371" s="11" t="s">
        <v>79</v>
      </c>
      <c r="AW371" s="11" t="s">
        <v>31</v>
      </c>
      <c r="AX371" s="11" t="s">
        <v>69</v>
      </c>
      <c r="AY371" s="226" t="s">
        <v>118</v>
      </c>
    </row>
    <row r="372" s="11" customFormat="1">
      <c r="B372" s="215"/>
      <c r="C372" s="216"/>
      <c r="D372" s="217" t="s">
        <v>128</v>
      </c>
      <c r="E372" s="218" t="s">
        <v>19</v>
      </c>
      <c r="F372" s="219" t="s">
        <v>717</v>
      </c>
      <c r="G372" s="216"/>
      <c r="H372" s="220">
        <v>1</v>
      </c>
      <c r="I372" s="221"/>
      <c r="J372" s="216"/>
      <c r="K372" s="216"/>
      <c r="L372" s="222"/>
      <c r="M372" s="223"/>
      <c r="N372" s="224"/>
      <c r="O372" s="224"/>
      <c r="P372" s="224"/>
      <c r="Q372" s="224"/>
      <c r="R372" s="224"/>
      <c r="S372" s="224"/>
      <c r="T372" s="225"/>
      <c r="AT372" s="226" t="s">
        <v>128</v>
      </c>
      <c r="AU372" s="226" t="s">
        <v>79</v>
      </c>
      <c r="AV372" s="11" t="s">
        <v>79</v>
      </c>
      <c r="AW372" s="11" t="s">
        <v>31</v>
      </c>
      <c r="AX372" s="11" t="s">
        <v>69</v>
      </c>
      <c r="AY372" s="226" t="s">
        <v>118</v>
      </c>
    </row>
    <row r="373" s="11" customFormat="1">
      <c r="B373" s="215"/>
      <c r="C373" s="216"/>
      <c r="D373" s="217" t="s">
        <v>128</v>
      </c>
      <c r="E373" s="218" t="s">
        <v>19</v>
      </c>
      <c r="F373" s="219" t="s">
        <v>718</v>
      </c>
      <c r="G373" s="216"/>
      <c r="H373" s="220">
        <v>1</v>
      </c>
      <c r="I373" s="221"/>
      <c r="J373" s="216"/>
      <c r="K373" s="216"/>
      <c r="L373" s="222"/>
      <c r="M373" s="223"/>
      <c r="N373" s="224"/>
      <c r="O373" s="224"/>
      <c r="P373" s="224"/>
      <c r="Q373" s="224"/>
      <c r="R373" s="224"/>
      <c r="S373" s="224"/>
      <c r="T373" s="225"/>
      <c r="AT373" s="226" t="s">
        <v>128</v>
      </c>
      <c r="AU373" s="226" t="s">
        <v>79</v>
      </c>
      <c r="AV373" s="11" t="s">
        <v>79</v>
      </c>
      <c r="AW373" s="11" t="s">
        <v>31</v>
      </c>
      <c r="AX373" s="11" t="s">
        <v>69</v>
      </c>
      <c r="AY373" s="226" t="s">
        <v>118</v>
      </c>
    </row>
    <row r="374" s="11" customFormat="1">
      <c r="B374" s="215"/>
      <c r="C374" s="216"/>
      <c r="D374" s="217" t="s">
        <v>128</v>
      </c>
      <c r="E374" s="218" t="s">
        <v>19</v>
      </c>
      <c r="F374" s="219" t="s">
        <v>719</v>
      </c>
      <c r="G374" s="216"/>
      <c r="H374" s="220">
        <v>1</v>
      </c>
      <c r="I374" s="221"/>
      <c r="J374" s="216"/>
      <c r="K374" s="216"/>
      <c r="L374" s="222"/>
      <c r="M374" s="223"/>
      <c r="N374" s="224"/>
      <c r="O374" s="224"/>
      <c r="P374" s="224"/>
      <c r="Q374" s="224"/>
      <c r="R374" s="224"/>
      <c r="S374" s="224"/>
      <c r="T374" s="225"/>
      <c r="AT374" s="226" t="s">
        <v>128</v>
      </c>
      <c r="AU374" s="226" t="s">
        <v>79</v>
      </c>
      <c r="AV374" s="11" t="s">
        <v>79</v>
      </c>
      <c r="AW374" s="11" t="s">
        <v>31</v>
      </c>
      <c r="AX374" s="11" t="s">
        <v>69</v>
      </c>
      <c r="AY374" s="226" t="s">
        <v>118</v>
      </c>
    </row>
    <row r="375" s="11" customFormat="1">
      <c r="B375" s="215"/>
      <c r="C375" s="216"/>
      <c r="D375" s="217" t="s">
        <v>128</v>
      </c>
      <c r="E375" s="218" t="s">
        <v>19</v>
      </c>
      <c r="F375" s="219" t="s">
        <v>720</v>
      </c>
      <c r="G375" s="216"/>
      <c r="H375" s="220">
        <v>1</v>
      </c>
      <c r="I375" s="221"/>
      <c r="J375" s="216"/>
      <c r="K375" s="216"/>
      <c r="L375" s="222"/>
      <c r="M375" s="223"/>
      <c r="N375" s="224"/>
      <c r="O375" s="224"/>
      <c r="P375" s="224"/>
      <c r="Q375" s="224"/>
      <c r="R375" s="224"/>
      <c r="S375" s="224"/>
      <c r="T375" s="225"/>
      <c r="AT375" s="226" t="s">
        <v>128</v>
      </c>
      <c r="AU375" s="226" t="s">
        <v>79</v>
      </c>
      <c r="AV375" s="11" t="s">
        <v>79</v>
      </c>
      <c r="AW375" s="11" t="s">
        <v>31</v>
      </c>
      <c r="AX375" s="11" t="s">
        <v>69</v>
      </c>
      <c r="AY375" s="226" t="s">
        <v>118</v>
      </c>
    </row>
    <row r="376" s="11" customFormat="1">
      <c r="B376" s="215"/>
      <c r="C376" s="216"/>
      <c r="D376" s="217" t="s">
        <v>128</v>
      </c>
      <c r="E376" s="218" t="s">
        <v>19</v>
      </c>
      <c r="F376" s="219" t="s">
        <v>721</v>
      </c>
      <c r="G376" s="216"/>
      <c r="H376" s="220">
        <v>1</v>
      </c>
      <c r="I376" s="221"/>
      <c r="J376" s="216"/>
      <c r="K376" s="216"/>
      <c r="L376" s="222"/>
      <c r="M376" s="223"/>
      <c r="N376" s="224"/>
      <c r="O376" s="224"/>
      <c r="P376" s="224"/>
      <c r="Q376" s="224"/>
      <c r="R376" s="224"/>
      <c r="S376" s="224"/>
      <c r="T376" s="225"/>
      <c r="AT376" s="226" t="s">
        <v>128</v>
      </c>
      <c r="AU376" s="226" t="s">
        <v>79</v>
      </c>
      <c r="AV376" s="11" t="s">
        <v>79</v>
      </c>
      <c r="AW376" s="11" t="s">
        <v>31</v>
      </c>
      <c r="AX376" s="11" t="s">
        <v>69</v>
      </c>
      <c r="AY376" s="226" t="s">
        <v>118</v>
      </c>
    </row>
    <row r="377" s="11" customFormat="1">
      <c r="B377" s="215"/>
      <c r="C377" s="216"/>
      <c r="D377" s="217" t="s">
        <v>128</v>
      </c>
      <c r="E377" s="218" t="s">
        <v>19</v>
      </c>
      <c r="F377" s="219" t="s">
        <v>722</v>
      </c>
      <c r="G377" s="216"/>
      <c r="H377" s="220">
        <v>1</v>
      </c>
      <c r="I377" s="221"/>
      <c r="J377" s="216"/>
      <c r="K377" s="216"/>
      <c r="L377" s="222"/>
      <c r="M377" s="223"/>
      <c r="N377" s="224"/>
      <c r="O377" s="224"/>
      <c r="P377" s="224"/>
      <c r="Q377" s="224"/>
      <c r="R377" s="224"/>
      <c r="S377" s="224"/>
      <c r="T377" s="225"/>
      <c r="AT377" s="226" t="s">
        <v>128</v>
      </c>
      <c r="AU377" s="226" t="s">
        <v>79</v>
      </c>
      <c r="AV377" s="11" t="s">
        <v>79</v>
      </c>
      <c r="AW377" s="11" t="s">
        <v>31</v>
      </c>
      <c r="AX377" s="11" t="s">
        <v>69</v>
      </c>
      <c r="AY377" s="226" t="s">
        <v>118</v>
      </c>
    </row>
    <row r="378" s="11" customFormat="1">
      <c r="B378" s="215"/>
      <c r="C378" s="216"/>
      <c r="D378" s="217" t="s">
        <v>128</v>
      </c>
      <c r="E378" s="218" t="s">
        <v>19</v>
      </c>
      <c r="F378" s="219" t="s">
        <v>723</v>
      </c>
      <c r="G378" s="216"/>
      <c r="H378" s="220">
        <v>1</v>
      </c>
      <c r="I378" s="221"/>
      <c r="J378" s="216"/>
      <c r="K378" s="216"/>
      <c r="L378" s="222"/>
      <c r="M378" s="223"/>
      <c r="N378" s="224"/>
      <c r="O378" s="224"/>
      <c r="P378" s="224"/>
      <c r="Q378" s="224"/>
      <c r="R378" s="224"/>
      <c r="S378" s="224"/>
      <c r="T378" s="225"/>
      <c r="AT378" s="226" t="s">
        <v>128</v>
      </c>
      <c r="AU378" s="226" t="s">
        <v>79</v>
      </c>
      <c r="AV378" s="11" t="s">
        <v>79</v>
      </c>
      <c r="AW378" s="11" t="s">
        <v>31</v>
      </c>
      <c r="AX378" s="11" t="s">
        <v>69</v>
      </c>
      <c r="AY378" s="226" t="s">
        <v>118</v>
      </c>
    </row>
    <row r="379" s="11" customFormat="1">
      <c r="B379" s="215"/>
      <c r="C379" s="216"/>
      <c r="D379" s="217" t="s">
        <v>128</v>
      </c>
      <c r="E379" s="218" t="s">
        <v>19</v>
      </c>
      <c r="F379" s="219" t="s">
        <v>724</v>
      </c>
      <c r="G379" s="216"/>
      <c r="H379" s="220">
        <v>1</v>
      </c>
      <c r="I379" s="221"/>
      <c r="J379" s="216"/>
      <c r="K379" s="216"/>
      <c r="L379" s="222"/>
      <c r="M379" s="223"/>
      <c r="N379" s="224"/>
      <c r="O379" s="224"/>
      <c r="P379" s="224"/>
      <c r="Q379" s="224"/>
      <c r="R379" s="224"/>
      <c r="S379" s="224"/>
      <c r="T379" s="225"/>
      <c r="AT379" s="226" t="s">
        <v>128</v>
      </c>
      <c r="AU379" s="226" t="s">
        <v>79</v>
      </c>
      <c r="AV379" s="11" t="s">
        <v>79</v>
      </c>
      <c r="AW379" s="11" t="s">
        <v>31</v>
      </c>
      <c r="AX379" s="11" t="s">
        <v>69</v>
      </c>
      <c r="AY379" s="226" t="s">
        <v>118</v>
      </c>
    </row>
    <row r="380" s="11" customFormat="1">
      <c r="B380" s="215"/>
      <c r="C380" s="216"/>
      <c r="D380" s="217" t="s">
        <v>128</v>
      </c>
      <c r="E380" s="218" t="s">
        <v>19</v>
      </c>
      <c r="F380" s="219" t="s">
        <v>725</v>
      </c>
      <c r="G380" s="216"/>
      <c r="H380" s="220">
        <v>1</v>
      </c>
      <c r="I380" s="221"/>
      <c r="J380" s="216"/>
      <c r="K380" s="216"/>
      <c r="L380" s="222"/>
      <c r="M380" s="223"/>
      <c r="N380" s="224"/>
      <c r="O380" s="224"/>
      <c r="P380" s="224"/>
      <c r="Q380" s="224"/>
      <c r="R380" s="224"/>
      <c r="S380" s="224"/>
      <c r="T380" s="225"/>
      <c r="AT380" s="226" t="s">
        <v>128</v>
      </c>
      <c r="AU380" s="226" t="s">
        <v>79</v>
      </c>
      <c r="AV380" s="11" t="s">
        <v>79</v>
      </c>
      <c r="AW380" s="11" t="s">
        <v>31</v>
      </c>
      <c r="AX380" s="11" t="s">
        <v>69</v>
      </c>
      <c r="AY380" s="226" t="s">
        <v>118</v>
      </c>
    </row>
    <row r="381" s="11" customFormat="1">
      <c r="B381" s="215"/>
      <c r="C381" s="216"/>
      <c r="D381" s="217" t="s">
        <v>128</v>
      </c>
      <c r="E381" s="218" t="s">
        <v>19</v>
      </c>
      <c r="F381" s="219" t="s">
        <v>726</v>
      </c>
      <c r="G381" s="216"/>
      <c r="H381" s="220">
        <v>1</v>
      </c>
      <c r="I381" s="221"/>
      <c r="J381" s="216"/>
      <c r="K381" s="216"/>
      <c r="L381" s="222"/>
      <c r="M381" s="223"/>
      <c r="N381" s="224"/>
      <c r="O381" s="224"/>
      <c r="P381" s="224"/>
      <c r="Q381" s="224"/>
      <c r="R381" s="224"/>
      <c r="S381" s="224"/>
      <c r="T381" s="225"/>
      <c r="AT381" s="226" t="s">
        <v>128</v>
      </c>
      <c r="AU381" s="226" t="s">
        <v>79</v>
      </c>
      <c r="AV381" s="11" t="s">
        <v>79</v>
      </c>
      <c r="AW381" s="11" t="s">
        <v>31</v>
      </c>
      <c r="AX381" s="11" t="s">
        <v>69</v>
      </c>
      <c r="AY381" s="226" t="s">
        <v>118</v>
      </c>
    </row>
    <row r="382" s="11" customFormat="1">
      <c r="B382" s="215"/>
      <c r="C382" s="216"/>
      <c r="D382" s="217" t="s">
        <v>128</v>
      </c>
      <c r="E382" s="218" t="s">
        <v>19</v>
      </c>
      <c r="F382" s="219" t="s">
        <v>727</v>
      </c>
      <c r="G382" s="216"/>
      <c r="H382" s="220">
        <v>1</v>
      </c>
      <c r="I382" s="221"/>
      <c r="J382" s="216"/>
      <c r="K382" s="216"/>
      <c r="L382" s="222"/>
      <c r="M382" s="223"/>
      <c r="N382" s="224"/>
      <c r="O382" s="224"/>
      <c r="P382" s="224"/>
      <c r="Q382" s="224"/>
      <c r="R382" s="224"/>
      <c r="S382" s="224"/>
      <c r="T382" s="225"/>
      <c r="AT382" s="226" t="s">
        <v>128</v>
      </c>
      <c r="AU382" s="226" t="s">
        <v>79</v>
      </c>
      <c r="AV382" s="11" t="s">
        <v>79</v>
      </c>
      <c r="AW382" s="11" t="s">
        <v>31</v>
      </c>
      <c r="AX382" s="11" t="s">
        <v>69</v>
      </c>
      <c r="AY382" s="226" t="s">
        <v>118</v>
      </c>
    </row>
    <row r="383" s="12" customFormat="1">
      <c r="B383" s="232"/>
      <c r="C383" s="233"/>
      <c r="D383" s="217" t="s">
        <v>128</v>
      </c>
      <c r="E383" s="234" t="s">
        <v>19</v>
      </c>
      <c r="F383" s="235" t="s">
        <v>213</v>
      </c>
      <c r="G383" s="233"/>
      <c r="H383" s="236">
        <v>13</v>
      </c>
      <c r="I383" s="237"/>
      <c r="J383" s="233"/>
      <c r="K383" s="233"/>
      <c r="L383" s="238"/>
      <c r="M383" s="239"/>
      <c r="N383" s="240"/>
      <c r="O383" s="240"/>
      <c r="P383" s="240"/>
      <c r="Q383" s="240"/>
      <c r="R383" s="240"/>
      <c r="S383" s="240"/>
      <c r="T383" s="241"/>
      <c r="AT383" s="242" t="s">
        <v>128</v>
      </c>
      <c r="AU383" s="242" t="s">
        <v>79</v>
      </c>
      <c r="AV383" s="12" t="s">
        <v>140</v>
      </c>
      <c r="AW383" s="12" t="s">
        <v>31</v>
      </c>
      <c r="AX383" s="12" t="s">
        <v>77</v>
      </c>
      <c r="AY383" s="242" t="s">
        <v>118</v>
      </c>
    </row>
    <row r="384" s="1" customFormat="1" ht="16.5" customHeight="1">
      <c r="B384" s="37"/>
      <c r="C384" s="243" t="s">
        <v>337</v>
      </c>
      <c r="D384" s="243" t="s">
        <v>262</v>
      </c>
      <c r="E384" s="244" t="s">
        <v>748</v>
      </c>
      <c r="F384" s="245" t="s">
        <v>749</v>
      </c>
      <c r="G384" s="246" t="s">
        <v>258</v>
      </c>
      <c r="H384" s="247">
        <v>13</v>
      </c>
      <c r="I384" s="248"/>
      <c r="J384" s="249">
        <f>ROUND(I384*H384,2)</f>
        <v>0</v>
      </c>
      <c r="K384" s="245" t="s">
        <v>125</v>
      </c>
      <c r="L384" s="250"/>
      <c r="M384" s="251" t="s">
        <v>19</v>
      </c>
      <c r="N384" s="252" t="s">
        <v>40</v>
      </c>
      <c r="O384" s="78"/>
      <c r="P384" s="212">
        <f>O384*H384</f>
        <v>0</v>
      </c>
      <c r="Q384" s="212">
        <v>0.027</v>
      </c>
      <c r="R384" s="212">
        <f>Q384*H384</f>
        <v>0.35099999999999998</v>
      </c>
      <c r="S384" s="212">
        <v>0</v>
      </c>
      <c r="T384" s="213">
        <f>S384*H384</f>
        <v>0</v>
      </c>
      <c r="AR384" s="16" t="s">
        <v>161</v>
      </c>
      <c r="AT384" s="16" t="s">
        <v>262</v>
      </c>
      <c r="AU384" s="16" t="s">
        <v>79</v>
      </c>
      <c r="AY384" s="16" t="s">
        <v>118</v>
      </c>
      <c r="BE384" s="214">
        <f>IF(N384="základní",J384,0)</f>
        <v>0</v>
      </c>
      <c r="BF384" s="214">
        <f>IF(N384="snížená",J384,0)</f>
        <v>0</v>
      </c>
      <c r="BG384" s="214">
        <f>IF(N384="zákl. přenesená",J384,0)</f>
        <v>0</v>
      </c>
      <c r="BH384" s="214">
        <f>IF(N384="sníž. přenesená",J384,0)</f>
        <v>0</v>
      </c>
      <c r="BI384" s="214">
        <f>IF(N384="nulová",J384,0)</f>
        <v>0</v>
      </c>
      <c r="BJ384" s="16" t="s">
        <v>77</v>
      </c>
      <c r="BK384" s="214">
        <f>ROUND(I384*H384,2)</f>
        <v>0</v>
      </c>
      <c r="BL384" s="16" t="s">
        <v>140</v>
      </c>
      <c r="BM384" s="16" t="s">
        <v>750</v>
      </c>
    </row>
    <row r="385" s="11" customFormat="1">
      <c r="B385" s="215"/>
      <c r="C385" s="216"/>
      <c r="D385" s="217" t="s">
        <v>128</v>
      </c>
      <c r="E385" s="218" t="s">
        <v>19</v>
      </c>
      <c r="F385" s="219" t="s">
        <v>715</v>
      </c>
      <c r="G385" s="216"/>
      <c r="H385" s="220">
        <v>1</v>
      </c>
      <c r="I385" s="221"/>
      <c r="J385" s="216"/>
      <c r="K385" s="216"/>
      <c r="L385" s="222"/>
      <c r="M385" s="223"/>
      <c r="N385" s="224"/>
      <c r="O385" s="224"/>
      <c r="P385" s="224"/>
      <c r="Q385" s="224"/>
      <c r="R385" s="224"/>
      <c r="S385" s="224"/>
      <c r="T385" s="225"/>
      <c r="AT385" s="226" t="s">
        <v>128</v>
      </c>
      <c r="AU385" s="226" t="s">
        <v>79</v>
      </c>
      <c r="AV385" s="11" t="s">
        <v>79</v>
      </c>
      <c r="AW385" s="11" t="s">
        <v>31</v>
      </c>
      <c r="AX385" s="11" t="s">
        <v>69</v>
      </c>
      <c r="AY385" s="226" t="s">
        <v>118</v>
      </c>
    </row>
    <row r="386" s="11" customFormat="1">
      <c r="B386" s="215"/>
      <c r="C386" s="216"/>
      <c r="D386" s="217" t="s">
        <v>128</v>
      </c>
      <c r="E386" s="218" t="s">
        <v>19</v>
      </c>
      <c r="F386" s="219" t="s">
        <v>716</v>
      </c>
      <c r="G386" s="216"/>
      <c r="H386" s="220">
        <v>1</v>
      </c>
      <c r="I386" s="221"/>
      <c r="J386" s="216"/>
      <c r="K386" s="216"/>
      <c r="L386" s="222"/>
      <c r="M386" s="223"/>
      <c r="N386" s="224"/>
      <c r="O386" s="224"/>
      <c r="P386" s="224"/>
      <c r="Q386" s="224"/>
      <c r="R386" s="224"/>
      <c r="S386" s="224"/>
      <c r="T386" s="225"/>
      <c r="AT386" s="226" t="s">
        <v>128</v>
      </c>
      <c r="AU386" s="226" t="s">
        <v>79</v>
      </c>
      <c r="AV386" s="11" t="s">
        <v>79</v>
      </c>
      <c r="AW386" s="11" t="s">
        <v>31</v>
      </c>
      <c r="AX386" s="11" t="s">
        <v>69</v>
      </c>
      <c r="AY386" s="226" t="s">
        <v>118</v>
      </c>
    </row>
    <row r="387" s="11" customFormat="1">
      <c r="B387" s="215"/>
      <c r="C387" s="216"/>
      <c r="D387" s="217" t="s">
        <v>128</v>
      </c>
      <c r="E387" s="218" t="s">
        <v>19</v>
      </c>
      <c r="F387" s="219" t="s">
        <v>717</v>
      </c>
      <c r="G387" s="216"/>
      <c r="H387" s="220">
        <v>1</v>
      </c>
      <c r="I387" s="221"/>
      <c r="J387" s="216"/>
      <c r="K387" s="216"/>
      <c r="L387" s="222"/>
      <c r="M387" s="223"/>
      <c r="N387" s="224"/>
      <c r="O387" s="224"/>
      <c r="P387" s="224"/>
      <c r="Q387" s="224"/>
      <c r="R387" s="224"/>
      <c r="S387" s="224"/>
      <c r="T387" s="225"/>
      <c r="AT387" s="226" t="s">
        <v>128</v>
      </c>
      <c r="AU387" s="226" t="s">
        <v>79</v>
      </c>
      <c r="AV387" s="11" t="s">
        <v>79</v>
      </c>
      <c r="AW387" s="11" t="s">
        <v>31</v>
      </c>
      <c r="AX387" s="11" t="s">
        <v>69</v>
      </c>
      <c r="AY387" s="226" t="s">
        <v>118</v>
      </c>
    </row>
    <row r="388" s="11" customFormat="1">
      <c r="B388" s="215"/>
      <c r="C388" s="216"/>
      <c r="D388" s="217" t="s">
        <v>128</v>
      </c>
      <c r="E388" s="218" t="s">
        <v>19</v>
      </c>
      <c r="F388" s="219" t="s">
        <v>718</v>
      </c>
      <c r="G388" s="216"/>
      <c r="H388" s="220">
        <v>1</v>
      </c>
      <c r="I388" s="221"/>
      <c r="J388" s="216"/>
      <c r="K388" s="216"/>
      <c r="L388" s="222"/>
      <c r="M388" s="223"/>
      <c r="N388" s="224"/>
      <c r="O388" s="224"/>
      <c r="P388" s="224"/>
      <c r="Q388" s="224"/>
      <c r="R388" s="224"/>
      <c r="S388" s="224"/>
      <c r="T388" s="225"/>
      <c r="AT388" s="226" t="s">
        <v>128</v>
      </c>
      <c r="AU388" s="226" t="s">
        <v>79</v>
      </c>
      <c r="AV388" s="11" t="s">
        <v>79</v>
      </c>
      <c r="AW388" s="11" t="s">
        <v>31</v>
      </c>
      <c r="AX388" s="11" t="s">
        <v>69</v>
      </c>
      <c r="AY388" s="226" t="s">
        <v>118</v>
      </c>
    </row>
    <row r="389" s="11" customFormat="1">
      <c r="B389" s="215"/>
      <c r="C389" s="216"/>
      <c r="D389" s="217" t="s">
        <v>128</v>
      </c>
      <c r="E389" s="218" t="s">
        <v>19</v>
      </c>
      <c r="F389" s="219" t="s">
        <v>719</v>
      </c>
      <c r="G389" s="216"/>
      <c r="H389" s="220">
        <v>1</v>
      </c>
      <c r="I389" s="221"/>
      <c r="J389" s="216"/>
      <c r="K389" s="216"/>
      <c r="L389" s="222"/>
      <c r="M389" s="223"/>
      <c r="N389" s="224"/>
      <c r="O389" s="224"/>
      <c r="P389" s="224"/>
      <c r="Q389" s="224"/>
      <c r="R389" s="224"/>
      <c r="S389" s="224"/>
      <c r="T389" s="225"/>
      <c r="AT389" s="226" t="s">
        <v>128</v>
      </c>
      <c r="AU389" s="226" t="s">
        <v>79</v>
      </c>
      <c r="AV389" s="11" t="s">
        <v>79</v>
      </c>
      <c r="AW389" s="11" t="s">
        <v>31</v>
      </c>
      <c r="AX389" s="11" t="s">
        <v>69</v>
      </c>
      <c r="AY389" s="226" t="s">
        <v>118</v>
      </c>
    </row>
    <row r="390" s="11" customFormat="1">
      <c r="B390" s="215"/>
      <c r="C390" s="216"/>
      <c r="D390" s="217" t="s">
        <v>128</v>
      </c>
      <c r="E390" s="218" t="s">
        <v>19</v>
      </c>
      <c r="F390" s="219" t="s">
        <v>720</v>
      </c>
      <c r="G390" s="216"/>
      <c r="H390" s="220">
        <v>1</v>
      </c>
      <c r="I390" s="221"/>
      <c r="J390" s="216"/>
      <c r="K390" s="216"/>
      <c r="L390" s="222"/>
      <c r="M390" s="223"/>
      <c r="N390" s="224"/>
      <c r="O390" s="224"/>
      <c r="P390" s="224"/>
      <c r="Q390" s="224"/>
      <c r="R390" s="224"/>
      <c r="S390" s="224"/>
      <c r="T390" s="225"/>
      <c r="AT390" s="226" t="s">
        <v>128</v>
      </c>
      <c r="AU390" s="226" t="s">
        <v>79</v>
      </c>
      <c r="AV390" s="11" t="s">
        <v>79</v>
      </c>
      <c r="AW390" s="11" t="s">
        <v>31</v>
      </c>
      <c r="AX390" s="11" t="s">
        <v>69</v>
      </c>
      <c r="AY390" s="226" t="s">
        <v>118</v>
      </c>
    </row>
    <row r="391" s="11" customFormat="1">
      <c r="B391" s="215"/>
      <c r="C391" s="216"/>
      <c r="D391" s="217" t="s">
        <v>128</v>
      </c>
      <c r="E391" s="218" t="s">
        <v>19</v>
      </c>
      <c r="F391" s="219" t="s">
        <v>721</v>
      </c>
      <c r="G391" s="216"/>
      <c r="H391" s="220">
        <v>1</v>
      </c>
      <c r="I391" s="221"/>
      <c r="J391" s="216"/>
      <c r="K391" s="216"/>
      <c r="L391" s="222"/>
      <c r="M391" s="223"/>
      <c r="N391" s="224"/>
      <c r="O391" s="224"/>
      <c r="P391" s="224"/>
      <c r="Q391" s="224"/>
      <c r="R391" s="224"/>
      <c r="S391" s="224"/>
      <c r="T391" s="225"/>
      <c r="AT391" s="226" t="s">
        <v>128</v>
      </c>
      <c r="AU391" s="226" t="s">
        <v>79</v>
      </c>
      <c r="AV391" s="11" t="s">
        <v>79</v>
      </c>
      <c r="AW391" s="11" t="s">
        <v>31</v>
      </c>
      <c r="AX391" s="11" t="s">
        <v>69</v>
      </c>
      <c r="AY391" s="226" t="s">
        <v>118</v>
      </c>
    </row>
    <row r="392" s="11" customFormat="1">
      <c r="B392" s="215"/>
      <c r="C392" s="216"/>
      <c r="D392" s="217" t="s">
        <v>128</v>
      </c>
      <c r="E392" s="218" t="s">
        <v>19</v>
      </c>
      <c r="F392" s="219" t="s">
        <v>722</v>
      </c>
      <c r="G392" s="216"/>
      <c r="H392" s="220">
        <v>1</v>
      </c>
      <c r="I392" s="221"/>
      <c r="J392" s="216"/>
      <c r="K392" s="216"/>
      <c r="L392" s="222"/>
      <c r="M392" s="223"/>
      <c r="N392" s="224"/>
      <c r="O392" s="224"/>
      <c r="P392" s="224"/>
      <c r="Q392" s="224"/>
      <c r="R392" s="224"/>
      <c r="S392" s="224"/>
      <c r="T392" s="225"/>
      <c r="AT392" s="226" t="s">
        <v>128</v>
      </c>
      <c r="AU392" s="226" t="s">
        <v>79</v>
      </c>
      <c r="AV392" s="11" t="s">
        <v>79</v>
      </c>
      <c r="AW392" s="11" t="s">
        <v>31</v>
      </c>
      <c r="AX392" s="11" t="s">
        <v>69</v>
      </c>
      <c r="AY392" s="226" t="s">
        <v>118</v>
      </c>
    </row>
    <row r="393" s="11" customFormat="1">
      <c r="B393" s="215"/>
      <c r="C393" s="216"/>
      <c r="D393" s="217" t="s">
        <v>128</v>
      </c>
      <c r="E393" s="218" t="s">
        <v>19</v>
      </c>
      <c r="F393" s="219" t="s">
        <v>723</v>
      </c>
      <c r="G393" s="216"/>
      <c r="H393" s="220">
        <v>1</v>
      </c>
      <c r="I393" s="221"/>
      <c r="J393" s="216"/>
      <c r="K393" s="216"/>
      <c r="L393" s="222"/>
      <c r="M393" s="223"/>
      <c r="N393" s="224"/>
      <c r="O393" s="224"/>
      <c r="P393" s="224"/>
      <c r="Q393" s="224"/>
      <c r="R393" s="224"/>
      <c r="S393" s="224"/>
      <c r="T393" s="225"/>
      <c r="AT393" s="226" t="s">
        <v>128</v>
      </c>
      <c r="AU393" s="226" t="s">
        <v>79</v>
      </c>
      <c r="AV393" s="11" t="s">
        <v>79</v>
      </c>
      <c r="AW393" s="11" t="s">
        <v>31</v>
      </c>
      <c r="AX393" s="11" t="s">
        <v>69</v>
      </c>
      <c r="AY393" s="226" t="s">
        <v>118</v>
      </c>
    </row>
    <row r="394" s="11" customFormat="1">
      <c r="B394" s="215"/>
      <c r="C394" s="216"/>
      <c r="D394" s="217" t="s">
        <v>128</v>
      </c>
      <c r="E394" s="218" t="s">
        <v>19</v>
      </c>
      <c r="F394" s="219" t="s">
        <v>724</v>
      </c>
      <c r="G394" s="216"/>
      <c r="H394" s="220">
        <v>1</v>
      </c>
      <c r="I394" s="221"/>
      <c r="J394" s="216"/>
      <c r="K394" s="216"/>
      <c r="L394" s="222"/>
      <c r="M394" s="223"/>
      <c r="N394" s="224"/>
      <c r="O394" s="224"/>
      <c r="P394" s="224"/>
      <c r="Q394" s="224"/>
      <c r="R394" s="224"/>
      <c r="S394" s="224"/>
      <c r="T394" s="225"/>
      <c r="AT394" s="226" t="s">
        <v>128</v>
      </c>
      <c r="AU394" s="226" t="s">
        <v>79</v>
      </c>
      <c r="AV394" s="11" t="s">
        <v>79</v>
      </c>
      <c r="AW394" s="11" t="s">
        <v>31</v>
      </c>
      <c r="AX394" s="11" t="s">
        <v>69</v>
      </c>
      <c r="AY394" s="226" t="s">
        <v>118</v>
      </c>
    </row>
    <row r="395" s="11" customFormat="1">
      <c r="B395" s="215"/>
      <c r="C395" s="216"/>
      <c r="D395" s="217" t="s">
        <v>128</v>
      </c>
      <c r="E395" s="218" t="s">
        <v>19</v>
      </c>
      <c r="F395" s="219" t="s">
        <v>725</v>
      </c>
      <c r="G395" s="216"/>
      <c r="H395" s="220">
        <v>1</v>
      </c>
      <c r="I395" s="221"/>
      <c r="J395" s="216"/>
      <c r="K395" s="216"/>
      <c r="L395" s="222"/>
      <c r="M395" s="223"/>
      <c r="N395" s="224"/>
      <c r="O395" s="224"/>
      <c r="P395" s="224"/>
      <c r="Q395" s="224"/>
      <c r="R395" s="224"/>
      <c r="S395" s="224"/>
      <c r="T395" s="225"/>
      <c r="AT395" s="226" t="s">
        <v>128</v>
      </c>
      <c r="AU395" s="226" t="s">
        <v>79</v>
      </c>
      <c r="AV395" s="11" t="s">
        <v>79</v>
      </c>
      <c r="AW395" s="11" t="s">
        <v>31</v>
      </c>
      <c r="AX395" s="11" t="s">
        <v>69</v>
      </c>
      <c r="AY395" s="226" t="s">
        <v>118</v>
      </c>
    </row>
    <row r="396" s="11" customFormat="1">
      <c r="B396" s="215"/>
      <c r="C396" s="216"/>
      <c r="D396" s="217" t="s">
        <v>128</v>
      </c>
      <c r="E396" s="218" t="s">
        <v>19</v>
      </c>
      <c r="F396" s="219" t="s">
        <v>726</v>
      </c>
      <c r="G396" s="216"/>
      <c r="H396" s="220">
        <v>1</v>
      </c>
      <c r="I396" s="221"/>
      <c r="J396" s="216"/>
      <c r="K396" s="216"/>
      <c r="L396" s="222"/>
      <c r="M396" s="223"/>
      <c r="N396" s="224"/>
      <c r="O396" s="224"/>
      <c r="P396" s="224"/>
      <c r="Q396" s="224"/>
      <c r="R396" s="224"/>
      <c r="S396" s="224"/>
      <c r="T396" s="225"/>
      <c r="AT396" s="226" t="s">
        <v>128</v>
      </c>
      <c r="AU396" s="226" t="s">
        <v>79</v>
      </c>
      <c r="AV396" s="11" t="s">
        <v>79</v>
      </c>
      <c r="AW396" s="11" t="s">
        <v>31</v>
      </c>
      <c r="AX396" s="11" t="s">
        <v>69</v>
      </c>
      <c r="AY396" s="226" t="s">
        <v>118</v>
      </c>
    </row>
    <row r="397" s="11" customFormat="1">
      <c r="B397" s="215"/>
      <c r="C397" s="216"/>
      <c r="D397" s="217" t="s">
        <v>128</v>
      </c>
      <c r="E397" s="218" t="s">
        <v>19</v>
      </c>
      <c r="F397" s="219" t="s">
        <v>727</v>
      </c>
      <c r="G397" s="216"/>
      <c r="H397" s="220">
        <v>1</v>
      </c>
      <c r="I397" s="221"/>
      <c r="J397" s="216"/>
      <c r="K397" s="216"/>
      <c r="L397" s="222"/>
      <c r="M397" s="223"/>
      <c r="N397" s="224"/>
      <c r="O397" s="224"/>
      <c r="P397" s="224"/>
      <c r="Q397" s="224"/>
      <c r="R397" s="224"/>
      <c r="S397" s="224"/>
      <c r="T397" s="225"/>
      <c r="AT397" s="226" t="s">
        <v>128</v>
      </c>
      <c r="AU397" s="226" t="s">
        <v>79</v>
      </c>
      <c r="AV397" s="11" t="s">
        <v>79</v>
      </c>
      <c r="AW397" s="11" t="s">
        <v>31</v>
      </c>
      <c r="AX397" s="11" t="s">
        <v>69</v>
      </c>
      <c r="AY397" s="226" t="s">
        <v>118</v>
      </c>
    </row>
    <row r="398" s="12" customFormat="1">
      <c r="B398" s="232"/>
      <c r="C398" s="233"/>
      <c r="D398" s="217" t="s">
        <v>128</v>
      </c>
      <c r="E398" s="234" t="s">
        <v>19</v>
      </c>
      <c r="F398" s="235" t="s">
        <v>213</v>
      </c>
      <c r="G398" s="233"/>
      <c r="H398" s="236">
        <v>13</v>
      </c>
      <c r="I398" s="237"/>
      <c r="J398" s="233"/>
      <c r="K398" s="233"/>
      <c r="L398" s="238"/>
      <c r="M398" s="239"/>
      <c r="N398" s="240"/>
      <c r="O398" s="240"/>
      <c r="P398" s="240"/>
      <c r="Q398" s="240"/>
      <c r="R398" s="240"/>
      <c r="S398" s="240"/>
      <c r="T398" s="241"/>
      <c r="AT398" s="242" t="s">
        <v>128</v>
      </c>
      <c r="AU398" s="242" t="s">
        <v>79</v>
      </c>
      <c r="AV398" s="12" t="s">
        <v>140</v>
      </c>
      <c r="AW398" s="12" t="s">
        <v>31</v>
      </c>
      <c r="AX398" s="12" t="s">
        <v>77</v>
      </c>
      <c r="AY398" s="242" t="s">
        <v>118</v>
      </c>
    </row>
    <row r="399" s="1" customFormat="1" ht="16.5" customHeight="1">
      <c r="B399" s="37"/>
      <c r="C399" s="243" t="s">
        <v>344</v>
      </c>
      <c r="D399" s="243" t="s">
        <v>262</v>
      </c>
      <c r="E399" s="244" t="s">
        <v>751</v>
      </c>
      <c r="F399" s="245" t="s">
        <v>752</v>
      </c>
      <c r="G399" s="246" t="s">
        <v>258</v>
      </c>
      <c r="H399" s="247">
        <v>13</v>
      </c>
      <c r="I399" s="248"/>
      <c r="J399" s="249">
        <f>ROUND(I399*H399,2)</f>
        <v>0</v>
      </c>
      <c r="K399" s="245" t="s">
        <v>125</v>
      </c>
      <c r="L399" s="250"/>
      <c r="M399" s="251" t="s">
        <v>19</v>
      </c>
      <c r="N399" s="252" t="s">
        <v>40</v>
      </c>
      <c r="O399" s="78"/>
      <c r="P399" s="212">
        <f>O399*H399</f>
        <v>0</v>
      </c>
      <c r="Q399" s="212">
        <v>0.0040000000000000001</v>
      </c>
      <c r="R399" s="212">
        <f>Q399*H399</f>
        <v>0.052000000000000005</v>
      </c>
      <c r="S399" s="212">
        <v>0</v>
      </c>
      <c r="T399" s="213">
        <f>S399*H399</f>
        <v>0</v>
      </c>
      <c r="AR399" s="16" t="s">
        <v>161</v>
      </c>
      <c r="AT399" s="16" t="s">
        <v>262</v>
      </c>
      <c r="AU399" s="16" t="s">
        <v>79</v>
      </c>
      <c r="AY399" s="16" t="s">
        <v>118</v>
      </c>
      <c r="BE399" s="214">
        <f>IF(N399="základní",J399,0)</f>
        <v>0</v>
      </c>
      <c r="BF399" s="214">
        <f>IF(N399="snížená",J399,0)</f>
        <v>0</v>
      </c>
      <c r="BG399" s="214">
        <f>IF(N399="zákl. přenesená",J399,0)</f>
        <v>0</v>
      </c>
      <c r="BH399" s="214">
        <f>IF(N399="sníž. přenesená",J399,0)</f>
        <v>0</v>
      </c>
      <c r="BI399" s="214">
        <f>IF(N399="nulová",J399,0)</f>
        <v>0</v>
      </c>
      <c r="BJ399" s="16" t="s">
        <v>77</v>
      </c>
      <c r="BK399" s="214">
        <f>ROUND(I399*H399,2)</f>
        <v>0</v>
      </c>
      <c r="BL399" s="16" t="s">
        <v>140</v>
      </c>
      <c r="BM399" s="16" t="s">
        <v>753</v>
      </c>
    </row>
    <row r="400" s="11" customFormat="1">
      <c r="B400" s="215"/>
      <c r="C400" s="216"/>
      <c r="D400" s="217" t="s">
        <v>128</v>
      </c>
      <c r="E400" s="218" t="s">
        <v>19</v>
      </c>
      <c r="F400" s="219" t="s">
        <v>715</v>
      </c>
      <c r="G400" s="216"/>
      <c r="H400" s="220">
        <v>1</v>
      </c>
      <c r="I400" s="221"/>
      <c r="J400" s="216"/>
      <c r="K400" s="216"/>
      <c r="L400" s="222"/>
      <c r="M400" s="223"/>
      <c r="N400" s="224"/>
      <c r="O400" s="224"/>
      <c r="P400" s="224"/>
      <c r="Q400" s="224"/>
      <c r="R400" s="224"/>
      <c r="S400" s="224"/>
      <c r="T400" s="225"/>
      <c r="AT400" s="226" t="s">
        <v>128</v>
      </c>
      <c r="AU400" s="226" t="s">
        <v>79</v>
      </c>
      <c r="AV400" s="11" t="s">
        <v>79</v>
      </c>
      <c r="AW400" s="11" t="s">
        <v>31</v>
      </c>
      <c r="AX400" s="11" t="s">
        <v>69</v>
      </c>
      <c r="AY400" s="226" t="s">
        <v>118</v>
      </c>
    </row>
    <row r="401" s="11" customFormat="1">
      <c r="B401" s="215"/>
      <c r="C401" s="216"/>
      <c r="D401" s="217" t="s">
        <v>128</v>
      </c>
      <c r="E401" s="218" t="s">
        <v>19</v>
      </c>
      <c r="F401" s="219" t="s">
        <v>716</v>
      </c>
      <c r="G401" s="216"/>
      <c r="H401" s="220">
        <v>1</v>
      </c>
      <c r="I401" s="221"/>
      <c r="J401" s="216"/>
      <c r="K401" s="216"/>
      <c r="L401" s="222"/>
      <c r="M401" s="223"/>
      <c r="N401" s="224"/>
      <c r="O401" s="224"/>
      <c r="P401" s="224"/>
      <c r="Q401" s="224"/>
      <c r="R401" s="224"/>
      <c r="S401" s="224"/>
      <c r="T401" s="225"/>
      <c r="AT401" s="226" t="s">
        <v>128</v>
      </c>
      <c r="AU401" s="226" t="s">
        <v>79</v>
      </c>
      <c r="AV401" s="11" t="s">
        <v>79</v>
      </c>
      <c r="AW401" s="11" t="s">
        <v>31</v>
      </c>
      <c r="AX401" s="11" t="s">
        <v>69</v>
      </c>
      <c r="AY401" s="226" t="s">
        <v>118</v>
      </c>
    </row>
    <row r="402" s="11" customFormat="1">
      <c r="B402" s="215"/>
      <c r="C402" s="216"/>
      <c r="D402" s="217" t="s">
        <v>128</v>
      </c>
      <c r="E402" s="218" t="s">
        <v>19</v>
      </c>
      <c r="F402" s="219" t="s">
        <v>717</v>
      </c>
      <c r="G402" s="216"/>
      <c r="H402" s="220">
        <v>1</v>
      </c>
      <c r="I402" s="221"/>
      <c r="J402" s="216"/>
      <c r="K402" s="216"/>
      <c r="L402" s="222"/>
      <c r="M402" s="223"/>
      <c r="N402" s="224"/>
      <c r="O402" s="224"/>
      <c r="P402" s="224"/>
      <c r="Q402" s="224"/>
      <c r="R402" s="224"/>
      <c r="S402" s="224"/>
      <c r="T402" s="225"/>
      <c r="AT402" s="226" t="s">
        <v>128</v>
      </c>
      <c r="AU402" s="226" t="s">
        <v>79</v>
      </c>
      <c r="AV402" s="11" t="s">
        <v>79</v>
      </c>
      <c r="AW402" s="11" t="s">
        <v>31</v>
      </c>
      <c r="AX402" s="11" t="s">
        <v>69</v>
      </c>
      <c r="AY402" s="226" t="s">
        <v>118</v>
      </c>
    </row>
    <row r="403" s="11" customFormat="1">
      <c r="B403" s="215"/>
      <c r="C403" s="216"/>
      <c r="D403" s="217" t="s">
        <v>128</v>
      </c>
      <c r="E403" s="218" t="s">
        <v>19</v>
      </c>
      <c r="F403" s="219" t="s">
        <v>718</v>
      </c>
      <c r="G403" s="216"/>
      <c r="H403" s="220">
        <v>1</v>
      </c>
      <c r="I403" s="221"/>
      <c r="J403" s="216"/>
      <c r="K403" s="216"/>
      <c r="L403" s="222"/>
      <c r="M403" s="223"/>
      <c r="N403" s="224"/>
      <c r="O403" s="224"/>
      <c r="P403" s="224"/>
      <c r="Q403" s="224"/>
      <c r="R403" s="224"/>
      <c r="S403" s="224"/>
      <c r="T403" s="225"/>
      <c r="AT403" s="226" t="s">
        <v>128</v>
      </c>
      <c r="AU403" s="226" t="s">
        <v>79</v>
      </c>
      <c r="AV403" s="11" t="s">
        <v>79</v>
      </c>
      <c r="AW403" s="11" t="s">
        <v>31</v>
      </c>
      <c r="AX403" s="11" t="s">
        <v>69</v>
      </c>
      <c r="AY403" s="226" t="s">
        <v>118</v>
      </c>
    </row>
    <row r="404" s="11" customFormat="1">
      <c r="B404" s="215"/>
      <c r="C404" s="216"/>
      <c r="D404" s="217" t="s">
        <v>128</v>
      </c>
      <c r="E404" s="218" t="s">
        <v>19</v>
      </c>
      <c r="F404" s="219" t="s">
        <v>719</v>
      </c>
      <c r="G404" s="216"/>
      <c r="H404" s="220">
        <v>1</v>
      </c>
      <c r="I404" s="221"/>
      <c r="J404" s="216"/>
      <c r="K404" s="216"/>
      <c r="L404" s="222"/>
      <c r="M404" s="223"/>
      <c r="N404" s="224"/>
      <c r="O404" s="224"/>
      <c r="P404" s="224"/>
      <c r="Q404" s="224"/>
      <c r="R404" s="224"/>
      <c r="S404" s="224"/>
      <c r="T404" s="225"/>
      <c r="AT404" s="226" t="s">
        <v>128</v>
      </c>
      <c r="AU404" s="226" t="s">
        <v>79</v>
      </c>
      <c r="AV404" s="11" t="s">
        <v>79</v>
      </c>
      <c r="AW404" s="11" t="s">
        <v>31</v>
      </c>
      <c r="AX404" s="11" t="s">
        <v>69</v>
      </c>
      <c r="AY404" s="226" t="s">
        <v>118</v>
      </c>
    </row>
    <row r="405" s="11" customFormat="1">
      <c r="B405" s="215"/>
      <c r="C405" s="216"/>
      <c r="D405" s="217" t="s">
        <v>128</v>
      </c>
      <c r="E405" s="218" t="s">
        <v>19</v>
      </c>
      <c r="F405" s="219" t="s">
        <v>720</v>
      </c>
      <c r="G405" s="216"/>
      <c r="H405" s="220">
        <v>1</v>
      </c>
      <c r="I405" s="221"/>
      <c r="J405" s="216"/>
      <c r="K405" s="216"/>
      <c r="L405" s="222"/>
      <c r="M405" s="223"/>
      <c r="N405" s="224"/>
      <c r="O405" s="224"/>
      <c r="P405" s="224"/>
      <c r="Q405" s="224"/>
      <c r="R405" s="224"/>
      <c r="S405" s="224"/>
      <c r="T405" s="225"/>
      <c r="AT405" s="226" t="s">
        <v>128</v>
      </c>
      <c r="AU405" s="226" t="s">
        <v>79</v>
      </c>
      <c r="AV405" s="11" t="s">
        <v>79</v>
      </c>
      <c r="AW405" s="11" t="s">
        <v>31</v>
      </c>
      <c r="AX405" s="11" t="s">
        <v>69</v>
      </c>
      <c r="AY405" s="226" t="s">
        <v>118</v>
      </c>
    </row>
    <row r="406" s="11" customFormat="1">
      <c r="B406" s="215"/>
      <c r="C406" s="216"/>
      <c r="D406" s="217" t="s">
        <v>128</v>
      </c>
      <c r="E406" s="218" t="s">
        <v>19</v>
      </c>
      <c r="F406" s="219" t="s">
        <v>721</v>
      </c>
      <c r="G406" s="216"/>
      <c r="H406" s="220">
        <v>1</v>
      </c>
      <c r="I406" s="221"/>
      <c r="J406" s="216"/>
      <c r="K406" s="216"/>
      <c r="L406" s="222"/>
      <c r="M406" s="223"/>
      <c r="N406" s="224"/>
      <c r="O406" s="224"/>
      <c r="P406" s="224"/>
      <c r="Q406" s="224"/>
      <c r="R406" s="224"/>
      <c r="S406" s="224"/>
      <c r="T406" s="225"/>
      <c r="AT406" s="226" t="s">
        <v>128</v>
      </c>
      <c r="AU406" s="226" t="s">
        <v>79</v>
      </c>
      <c r="AV406" s="11" t="s">
        <v>79</v>
      </c>
      <c r="AW406" s="11" t="s">
        <v>31</v>
      </c>
      <c r="AX406" s="11" t="s">
        <v>69</v>
      </c>
      <c r="AY406" s="226" t="s">
        <v>118</v>
      </c>
    </row>
    <row r="407" s="11" customFormat="1">
      <c r="B407" s="215"/>
      <c r="C407" s="216"/>
      <c r="D407" s="217" t="s">
        <v>128</v>
      </c>
      <c r="E407" s="218" t="s">
        <v>19</v>
      </c>
      <c r="F407" s="219" t="s">
        <v>722</v>
      </c>
      <c r="G407" s="216"/>
      <c r="H407" s="220">
        <v>1</v>
      </c>
      <c r="I407" s="221"/>
      <c r="J407" s="216"/>
      <c r="K407" s="216"/>
      <c r="L407" s="222"/>
      <c r="M407" s="223"/>
      <c r="N407" s="224"/>
      <c r="O407" s="224"/>
      <c r="P407" s="224"/>
      <c r="Q407" s="224"/>
      <c r="R407" s="224"/>
      <c r="S407" s="224"/>
      <c r="T407" s="225"/>
      <c r="AT407" s="226" t="s">
        <v>128</v>
      </c>
      <c r="AU407" s="226" t="s">
        <v>79</v>
      </c>
      <c r="AV407" s="11" t="s">
        <v>79</v>
      </c>
      <c r="AW407" s="11" t="s">
        <v>31</v>
      </c>
      <c r="AX407" s="11" t="s">
        <v>69</v>
      </c>
      <c r="AY407" s="226" t="s">
        <v>118</v>
      </c>
    </row>
    <row r="408" s="11" customFormat="1">
      <c r="B408" s="215"/>
      <c r="C408" s="216"/>
      <c r="D408" s="217" t="s">
        <v>128</v>
      </c>
      <c r="E408" s="218" t="s">
        <v>19</v>
      </c>
      <c r="F408" s="219" t="s">
        <v>723</v>
      </c>
      <c r="G408" s="216"/>
      <c r="H408" s="220">
        <v>1</v>
      </c>
      <c r="I408" s="221"/>
      <c r="J408" s="216"/>
      <c r="K408" s="216"/>
      <c r="L408" s="222"/>
      <c r="M408" s="223"/>
      <c r="N408" s="224"/>
      <c r="O408" s="224"/>
      <c r="P408" s="224"/>
      <c r="Q408" s="224"/>
      <c r="R408" s="224"/>
      <c r="S408" s="224"/>
      <c r="T408" s="225"/>
      <c r="AT408" s="226" t="s">
        <v>128</v>
      </c>
      <c r="AU408" s="226" t="s">
        <v>79</v>
      </c>
      <c r="AV408" s="11" t="s">
        <v>79</v>
      </c>
      <c r="AW408" s="11" t="s">
        <v>31</v>
      </c>
      <c r="AX408" s="11" t="s">
        <v>69</v>
      </c>
      <c r="AY408" s="226" t="s">
        <v>118</v>
      </c>
    </row>
    <row r="409" s="11" customFormat="1">
      <c r="B409" s="215"/>
      <c r="C409" s="216"/>
      <c r="D409" s="217" t="s">
        <v>128</v>
      </c>
      <c r="E409" s="218" t="s">
        <v>19</v>
      </c>
      <c r="F409" s="219" t="s">
        <v>724</v>
      </c>
      <c r="G409" s="216"/>
      <c r="H409" s="220">
        <v>1</v>
      </c>
      <c r="I409" s="221"/>
      <c r="J409" s="216"/>
      <c r="K409" s="216"/>
      <c r="L409" s="222"/>
      <c r="M409" s="223"/>
      <c r="N409" s="224"/>
      <c r="O409" s="224"/>
      <c r="P409" s="224"/>
      <c r="Q409" s="224"/>
      <c r="R409" s="224"/>
      <c r="S409" s="224"/>
      <c r="T409" s="225"/>
      <c r="AT409" s="226" t="s">
        <v>128</v>
      </c>
      <c r="AU409" s="226" t="s">
        <v>79</v>
      </c>
      <c r="AV409" s="11" t="s">
        <v>79</v>
      </c>
      <c r="AW409" s="11" t="s">
        <v>31</v>
      </c>
      <c r="AX409" s="11" t="s">
        <v>69</v>
      </c>
      <c r="AY409" s="226" t="s">
        <v>118</v>
      </c>
    </row>
    <row r="410" s="11" customFormat="1">
      <c r="B410" s="215"/>
      <c r="C410" s="216"/>
      <c r="D410" s="217" t="s">
        <v>128</v>
      </c>
      <c r="E410" s="218" t="s">
        <v>19</v>
      </c>
      <c r="F410" s="219" t="s">
        <v>725</v>
      </c>
      <c r="G410" s="216"/>
      <c r="H410" s="220">
        <v>1</v>
      </c>
      <c r="I410" s="221"/>
      <c r="J410" s="216"/>
      <c r="K410" s="216"/>
      <c r="L410" s="222"/>
      <c r="M410" s="223"/>
      <c r="N410" s="224"/>
      <c r="O410" s="224"/>
      <c r="P410" s="224"/>
      <c r="Q410" s="224"/>
      <c r="R410" s="224"/>
      <c r="S410" s="224"/>
      <c r="T410" s="225"/>
      <c r="AT410" s="226" t="s">
        <v>128</v>
      </c>
      <c r="AU410" s="226" t="s">
        <v>79</v>
      </c>
      <c r="AV410" s="11" t="s">
        <v>79</v>
      </c>
      <c r="AW410" s="11" t="s">
        <v>31</v>
      </c>
      <c r="AX410" s="11" t="s">
        <v>69</v>
      </c>
      <c r="AY410" s="226" t="s">
        <v>118</v>
      </c>
    </row>
    <row r="411" s="11" customFormat="1">
      <c r="B411" s="215"/>
      <c r="C411" s="216"/>
      <c r="D411" s="217" t="s">
        <v>128</v>
      </c>
      <c r="E411" s="218" t="s">
        <v>19</v>
      </c>
      <c r="F411" s="219" t="s">
        <v>726</v>
      </c>
      <c r="G411" s="216"/>
      <c r="H411" s="220">
        <v>1</v>
      </c>
      <c r="I411" s="221"/>
      <c r="J411" s="216"/>
      <c r="K411" s="216"/>
      <c r="L411" s="222"/>
      <c r="M411" s="223"/>
      <c r="N411" s="224"/>
      <c r="O411" s="224"/>
      <c r="P411" s="224"/>
      <c r="Q411" s="224"/>
      <c r="R411" s="224"/>
      <c r="S411" s="224"/>
      <c r="T411" s="225"/>
      <c r="AT411" s="226" t="s">
        <v>128</v>
      </c>
      <c r="AU411" s="226" t="s">
        <v>79</v>
      </c>
      <c r="AV411" s="11" t="s">
        <v>79</v>
      </c>
      <c r="AW411" s="11" t="s">
        <v>31</v>
      </c>
      <c r="AX411" s="11" t="s">
        <v>69</v>
      </c>
      <c r="AY411" s="226" t="s">
        <v>118</v>
      </c>
    </row>
    <row r="412" s="11" customFormat="1">
      <c r="B412" s="215"/>
      <c r="C412" s="216"/>
      <c r="D412" s="217" t="s">
        <v>128</v>
      </c>
      <c r="E412" s="218" t="s">
        <v>19</v>
      </c>
      <c r="F412" s="219" t="s">
        <v>727</v>
      </c>
      <c r="G412" s="216"/>
      <c r="H412" s="220">
        <v>1</v>
      </c>
      <c r="I412" s="221"/>
      <c r="J412" s="216"/>
      <c r="K412" s="216"/>
      <c r="L412" s="222"/>
      <c r="M412" s="223"/>
      <c r="N412" s="224"/>
      <c r="O412" s="224"/>
      <c r="P412" s="224"/>
      <c r="Q412" s="224"/>
      <c r="R412" s="224"/>
      <c r="S412" s="224"/>
      <c r="T412" s="225"/>
      <c r="AT412" s="226" t="s">
        <v>128</v>
      </c>
      <c r="AU412" s="226" t="s">
        <v>79</v>
      </c>
      <c r="AV412" s="11" t="s">
        <v>79</v>
      </c>
      <c r="AW412" s="11" t="s">
        <v>31</v>
      </c>
      <c r="AX412" s="11" t="s">
        <v>69</v>
      </c>
      <c r="AY412" s="226" t="s">
        <v>118</v>
      </c>
    </row>
    <row r="413" s="12" customFormat="1">
      <c r="B413" s="232"/>
      <c r="C413" s="233"/>
      <c r="D413" s="217" t="s">
        <v>128</v>
      </c>
      <c r="E413" s="234" t="s">
        <v>19</v>
      </c>
      <c r="F413" s="235" t="s">
        <v>213</v>
      </c>
      <c r="G413" s="233"/>
      <c r="H413" s="236">
        <v>13</v>
      </c>
      <c r="I413" s="237"/>
      <c r="J413" s="233"/>
      <c r="K413" s="233"/>
      <c r="L413" s="238"/>
      <c r="M413" s="239"/>
      <c r="N413" s="240"/>
      <c r="O413" s="240"/>
      <c r="P413" s="240"/>
      <c r="Q413" s="240"/>
      <c r="R413" s="240"/>
      <c r="S413" s="240"/>
      <c r="T413" s="241"/>
      <c r="AT413" s="242" t="s">
        <v>128</v>
      </c>
      <c r="AU413" s="242" t="s">
        <v>79</v>
      </c>
      <c r="AV413" s="12" t="s">
        <v>140</v>
      </c>
      <c r="AW413" s="12" t="s">
        <v>31</v>
      </c>
      <c r="AX413" s="12" t="s">
        <v>77</v>
      </c>
      <c r="AY413" s="242" t="s">
        <v>118</v>
      </c>
    </row>
    <row r="414" s="1" customFormat="1" ht="16.5" customHeight="1">
      <c r="B414" s="37"/>
      <c r="C414" s="243" t="s">
        <v>350</v>
      </c>
      <c r="D414" s="243" t="s">
        <v>262</v>
      </c>
      <c r="E414" s="244" t="s">
        <v>754</v>
      </c>
      <c r="F414" s="245" t="s">
        <v>755</v>
      </c>
      <c r="G414" s="246" t="s">
        <v>258</v>
      </c>
      <c r="H414" s="247">
        <v>13</v>
      </c>
      <c r="I414" s="248"/>
      <c r="J414" s="249">
        <f>ROUND(I414*H414,2)</f>
        <v>0</v>
      </c>
      <c r="K414" s="245" t="s">
        <v>19</v>
      </c>
      <c r="L414" s="250"/>
      <c r="M414" s="251" t="s">
        <v>19</v>
      </c>
      <c r="N414" s="252" t="s">
        <v>40</v>
      </c>
      <c r="O414" s="78"/>
      <c r="P414" s="212">
        <f>O414*H414</f>
        <v>0</v>
      </c>
      <c r="Q414" s="212">
        <v>0.059999999999999998</v>
      </c>
      <c r="R414" s="212">
        <f>Q414*H414</f>
        <v>0.78000000000000003</v>
      </c>
      <c r="S414" s="212">
        <v>0</v>
      </c>
      <c r="T414" s="213">
        <f>S414*H414</f>
        <v>0</v>
      </c>
      <c r="AR414" s="16" t="s">
        <v>161</v>
      </c>
      <c r="AT414" s="16" t="s">
        <v>262</v>
      </c>
      <c r="AU414" s="16" t="s">
        <v>79</v>
      </c>
      <c r="AY414" s="16" t="s">
        <v>118</v>
      </c>
      <c r="BE414" s="214">
        <f>IF(N414="základní",J414,0)</f>
        <v>0</v>
      </c>
      <c r="BF414" s="214">
        <f>IF(N414="snížená",J414,0)</f>
        <v>0</v>
      </c>
      <c r="BG414" s="214">
        <f>IF(N414="zákl. přenesená",J414,0)</f>
        <v>0</v>
      </c>
      <c r="BH414" s="214">
        <f>IF(N414="sníž. přenesená",J414,0)</f>
        <v>0</v>
      </c>
      <c r="BI414" s="214">
        <f>IF(N414="nulová",J414,0)</f>
        <v>0</v>
      </c>
      <c r="BJ414" s="16" t="s">
        <v>77</v>
      </c>
      <c r="BK414" s="214">
        <f>ROUND(I414*H414,2)</f>
        <v>0</v>
      </c>
      <c r="BL414" s="16" t="s">
        <v>140</v>
      </c>
      <c r="BM414" s="16" t="s">
        <v>756</v>
      </c>
    </row>
    <row r="415" s="11" customFormat="1">
      <c r="B415" s="215"/>
      <c r="C415" s="216"/>
      <c r="D415" s="217" t="s">
        <v>128</v>
      </c>
      <c r="E415" s="218" t="s">
        <v>19</v>
      </c>
      <c r="F415" s="219" t="s">
        <v>715</v>
      </c>
      <c r="G415" s="216"/>
      <c r="H415" s="220">
        <v>1</v>
      </c>
      <c r="I415" s="221"/>
      <c r="J415" s="216"/>
      <c r="K415" s="216"/>
      <c r="L415" s="222"/>
      <c r="M415" s="223"/>
      <c r="N415" s="224"/>
      <c r="O415" s="224"/>
      <c r="P415" s="224"/>
      <c r="Q415" s="224"/>
      <c r="R415" s="224"/>
      <c r="S415" s="224"/>
      <c r="T415" s="225"/>
      <c r="AT415" s="226" t="s">
        <v>128</v>
      </c>
      <c r="AU415" s="226" t="s">
        <v>79</v>
      </c>
      <c r="AV415" s="11" t="s">
        <v>79</v>
      </c>
      <c r="AW415" s="11" t="s">
        <v>31</v>
      </c>
      <c r="AX415" s="11" t="s">
        <v>69</v>
      </c>
      <c r="AY415" s="226" t="s">
        <v>118</v>
      </c>
    </row>
    <row r="416" s="11" customFormat="1">
      <c r="B416" s="215"/>
      <c r="C416" s="216"/>
      <c r="D416" s="217" t="s">
        <v>128</v>
      </c>
      <c r="E416" s="218" t="s">
        <v>19</v>
      </c>
      <c r="F416" s="219" t="s">
        <v>716</v>
      </c>
      <c r="G416" s="216"/>
      <c r="H416" s="220">
        <v>1</v>
      </c>
      <c r="I416" s="221"/>
      <c r="J416" s="216"/>
      <c r="K416" s="216"/>
      <c r="L416" s="222"/>
      <c r="M416" s="223"/>
      <c r="N416" s="224"/>
      <c r="O416" s="224"/>
      <c r="P416" s="224"/>
      <c r="Q416" s="224"/>
      <c r="R416" s="224"/>
      <c r="S416" s="224"/>
      <c r="T416" s="225"/>
      <c r="AT416" s="226" t="s">
        <v>128</v>
      </c>
      <c r="AU416" s="226" t="s">
        <v>79</v>
      </c>
      <c r="AV416" s="11" t="s">
        <v>79</v>
      </c>
      <c r="AW416" s="11" t="s">
        <v>31</v>
      </c>
      <c r="AX416" s="11" t="s">
        <v>69</v>
      </c>
      <c r="AY416" s="226" t="s">
        <v>118</v>
      </c>
    </row>
    <row r="417" s="11" customFormat="1">
      <c r="B417" s="215"/>
      <c r="C417" s="216"/>
      <c r="D417" s="217" t="s">
        <v>128</v>
      </c>
      <c r="E417" s="218" t="s">
        <v>19</v>
      </c>
      <c r="F417" s="219" t="s">
        <v>717</v>
      </c>
      <c r="G417" s="216"/>
      <c r="H417" s="220">
        <v>1</v>
      </c>
      <c r="I417" s="221"/>
      <c r="J417" s="216"/>
      <c r="K417" s="216"/>
      <c r="L417" s="222"/>
      <c r="M417" s="223"/>
      <c r="N417" s="224"/>
      <c r="O417" s="224"/>
      <c r="P417" s="224"/>
      <c r="Q417" s="224"/>
      <c r="R417" s="224"/>
      <c r="S417" s="224"/>
      <c r="T417" s="225"/>
      <c r="AT417" s="226" t="s">
        <v>128</v>
      </c>
      <c r="AU417" s="226" t="s">
        <v>79</v>
      </c>
      <c r="AV417" s="11" t="s">
        <v>79</v>
      </c>
      <c r="AW417" s="11" t="s">
        <v>31</v>
      </c>
      <c r="AX417" s="11" t="s">
        <v>69</v>
      </c>
      <c r="AY417" s="226" t="s">
        <v>118</v>
      </c>
    </row>
    <row r="418" s="11" customFormat="1">
      <c r="B418" s="215"/>
      <c r="C418" s="216"/>
      <c r="D418" s="217" t="s">
        <v>128</v>
      </c>
      <c r="E418" s="218" t="s">
        <v>19</v>
      </c>
      <c r="F418" s="219" t="s">
        <v>718</v>
      </c>
      <c r="G418" s="216"/>
      <c r="H418" s="220">
        <v>1</v>
      </c>
      <c r="I418" s="221"/>
      <c r="J418" s="216"/>
      <c r="K418" s="216"/>
      <c r="L418" s="222"/>
      <c r="M418" s="223"/>
      <c r="N418" s="224"/>
      <c r="O418" s="224"/>
      <c r="P418" s="224"/>
      <c r="Q418" s="224"/>
      <c r="R418" s="224"/>
      <c r="S418" s="224"/>
      <c r="T418" s="225"/>
      <c r="AT418" s="226" t="s">
        <v>128</v>
      </c>
      <c r="AU418" s="226" t="s">
        <v>79</v>
      </c>
      <c r="AV418" s="11" t="s">
        <v>79</v>
      </c>
      <c r="AW418" s="11" t="s">
        <v>31</v>
      </c>
      <c r="AX418" s="11" t="s">
        <v>69</v>
      </c>
      <c r="AY418" s="226" t="s">
        <v>118</v>
      </c>
    </row>
    <row r="419" s="11" customFormat="1">
      <c r="B419" s="215"/>
      <c r="C419" s="216"/>
      <c r="D419" s="217" t="s">
        <v>128</v>
      </c>
      <c r="E419" s="218" t="s">
        <v>19</v>
      </c>
      <c r="F419" s="219" t="s">
        <v>719</v>
      </c>
      <c r="G419" s="216"/>
      <c r="H419" s="220">
        <v>1</v>
      </c>
      <c r="I419" s="221"/>
      <c r="J419" s="216"/>
      <c r="K419" s="216"/>
      <c r="L419" s="222"/>
      <c r="M419" s="223"/>
      <c r="N419" s="224"/>
      <c r="O419" s="224"/>
      <c r="P419" s="224"/>
      <c r="Q419" s="224"/>
      <c r="R419" s="224"/>
      <c r="S419" s="224"/>
      <c r="T419" s="225"/>
      <c r="AT419" s="226" t="s">
        <v>128</v>
      </c>
      <c r="AU419" s="226" t="s">
        <v>79</v>
      </c>
      <c r="AV419" s="11" t="s">
        <v>79</v>
      </c>
      <c r="AW419" s="11" t="s">
        <v>31</v>
      </c>
      <c r="AX419" s="11" t="s">
        <v>69</v>
      </c>
      <c r="AY419" s="226" t="s">
        <v>118</v>
      </c>
    </row>
    <row r="420" s="11" customFormat="1">
      <c r="B420" s="215"/>
      <c r="C420" s="216"/>
      <c r="D420" s="217" t="s">
        <v>128</v>
      </c>
      <c r="E420" s="218" t="s">
        <v>19</v>
      </c>
      <c r="F420" s="219" t="s">
        <v>720</v>
      </c>
      <c r="G420" s="216"/>
      <c r="H420" s="220">
        <v>1</v>
      </c>
      <c r="I420" s="221"/>
      <c r="J420" s="216"/>
      <c r="K420" s="216"/>
      <c r="L420" s="222"/>
      <c r="M420" s="223"/>
      <c r="N420" s="224"/>
      <c r="O420" s="224"/>
      <c r="P420" s="224"/>
      <c r="Q420" s="224"/>
      <c r="R420" s="224"/>
      <c r="S420" s="224"/>
      <c r="T420" s="225"/>
      <c r="AT420" s="226" t="s">
        <v>128</v>
      </c>
      <c r="AU420" s="226" t="s">
        <v>79</v>
      </c>
      <c r="AV420" s="11" t="s">
        <v>79</v>
      </c>
      <c r="AW420" s="11" t="s">
        <v>31</v>
      </c>
      <c r="AX420" s="11" t="s">
        <v>69</v>
      </c>
      <c r="AY420" s="226" t="s">
        <v>118</v>
      </c>
    </row>
    <row r="421" s="11" customFormat="1">
      <c r="B421" s="215"/>
      <c r="C421" s="216"/>
      <c r="D421" s="217" t="s">
        <v>128</v>
      </c>
      <c r="E421" s="218" t="s">
        <v>19</v>
      </c>
      <c r="F421" s="219" t="s">
        <v>721</v>
      </c>
      <c r="G421" s="216"/>
      <c r="H421" s="220">
        <v>1</v>
      </c>
      <c r="I421" s="221"/>
      <c r="J421" s="216"/>
      <c r="K421" s="216"/>
      <c r="L421" s="222"/>
      <c r="M421" s="223"/>
      <c r="N421" s="224"/>
      <c r="O421" s="224"/>
      <c r="P421" s="224"/>
      <c r="Q421" s="224"/>
      <c r="R421" s="224"/>
      <c r="S421" s="224"/>
      <c r="T421" s="225"/>
      <c r="AT421" s="226" t="s">
        <v>128</v>
      </c>
      <c r="AU421" s="226" t="s">
        <v>79</v>
      </c>
      <c r="AV421" s="11" t="s">
        <v>79</v>
      </c>
      <c r="AW421" s="11" t="s">
        <v>31</v>
      </c>
      <c r="AX421" s="11" t="s">
        <v>69</v>
      </c>
      <c r="AY421" s="226" t="s">
        <v>118</v>
      </c>
    </row>
    <row r="422" s="11" customFormat="1">
      <c r="B422" s="215"/>
      <c r="C422" s="216"/>
      <c r="D422" s="217" t="s">
        <v>128</v>
      </c>
      <c r="E422" s="218" t="s">
        <v>19</v>
      </c>
      <c r="F422" s="219" t="s">
        <v>722</v>
      </c>
      <c r="G422" s="216"/>
      <c r="H422" s="220">
        <v>1</v>
      </c>
      <c r="I422" s="221"/>
      <c r="J422" s="216"/>
      <c r="K422" s="216"/>
      <c r="L422" s="222"/>
      <c r="M422" s="223"/>
      <c r="N422" s="224"/>
      <c r="O422" s="224"/>
      <c r="P422" s="224"/>
      <c r="Q422" s="224"/>
      <c r="R422" s="224"/>
      <c r="S422" s="224"/>
      <c r="T422" s="225"/>
      <c r="AT422" s="226" t="s">
        <v>128</v>
      </c>
      <c r="AU422" s="226" t="s">
        <v>79</v>
      </c>
      <c r="AV422" s="11" t="s">
        <v>79</v>
      </c>
      <c r="AW422" s="11" t="s">
        <v>31</v>
      </c>
      <c r="AX422" s="11" t="s">
        <v>69</v>
      </c>
      <c r="AY422" s="226" t="s">
        <v>118</v>
      </c>
    </row>
    <row r="423" s="11" customFormat="1">
      <c r="B423" s="215"/>
      <c r="C423" s="216"/>
      <c r="D423" s="217" t="s">
        <v>128</v>
      </c>
      <c r="E423" s="218" t="s">
        <v>19</v>
      </c>
      <c r="F423" s="219" t="s">
        <v>723</v>
      </c>
      <c r="G423" s="216"/>
      <c r="H423" s="220">
        <v>1</v>
      </c>
      <c r="I423" s="221"/>
      <c r="J423" s="216"/>
      <c r="K423" s="216"/>
      <c r="L423" s="222"/>
      <c r="M423" s="223"/>
      <c r="N423" s="224"/>
      <c r="O423" s="224"/>
      <c r="P423" s="224"/>
      <c r="Q423" s="224"/>
      <c r="R423" s="224"/>
      <c r="S423" s="224"/>
      <c r="T423" s="225"/>
      <c r="AT423" s="226" t="s">
        <v>128</v>
      </c>
      <c r="AU423" s="226" t="s">
        <v>79</v>
      </c>
      <c r="AV423" s="11" t="s">
        <v>79</v>
      </c>
      <c r="AW423" s="11" t="s">
        <v>31</v>
      </c>
      <c r="AX423" s="11" t="s">
        <v>69</v>
      </c>
      <c r="AY423" s="226" t="s">
        <v>118</v>
      </c>
    </row>
    <row r="424" s="11" customFormat="1">
      <c r="B424" s="215"/>
      <c r="C424" s="216"/>
      <c r="D424" s="217" t="s">
        <v>128</v>
      </c>
      <c r="E424" s="218" t="s">
        <v>19</v>
      </c>
      <c r="F424" s="219" t="s">
        <v>724</v>
      </c>
      <c r="G424" s="216"/>
      <c r="H424" s="220">
        <v>1</v>
      </c>
      <c r="I424" s="221"/>
      <c r="J424" s="216"/>
      <c r="K424" s="216"/>
      <c r="L424" s="222"/>
      <c r="M424" s="223"/>
      <c r="N424" s="224"/>
      <c r="O424" s="224"/>
      <c r="P424" s="224"/>
      <c r="Q424" s="224"/>
      <c r="R424" s="224"/>
      <c r="S424" s="224"/>
      <c r="T424" s="225"/>
      <c r="AT424" s="226" t="s">
        <v>128</v>
      </c>
      <c r="AU424" s="226" t="s">
        <v>79</v>
      </c>
      <c r="AV424" s="11" t="s">
        <v>79</v>
      </c>
      <c r="AW424" s="11" t="s">
        <v>31</v>
      </c>
      <c r="AX424" s="11" t="s">
        <v>69</v>
      </c>
      <c r="AY424" s="226" t="s">
        <v>118</v>
      </c>
    </row>
    <row r="425" s="11" customFormat="1">
      <c r="B425" s="215"/>
      <c r="C425" s="216"/>
      <c r="D425" s="217" t="s">
        <v>128</v>
      </c>
      <c r="E425" s="218" t="s">
        <v>19</v>
      </c>
      <c r="F425" s="219" t="s">
        <v>725</v>
      </c>
      <c r="G425" s="216"/>
      <c r="H425" s="220">
        <v>1</v>
      </c>
      <c r="I425" s="221"/>
      <c r="J425" s="216"/>
      <c r="K425" s="216"/>
      <c r="L425" s="222"/>
      <c r="M425" s="223"/>
      <c r="N425" s="224"/>
      <c r="O425" s="224"/>
      <c r="P425" s="224"/>
      <c r="Q425" s="224"/>
      <c r="R425" s="224"/>
      <c r="S425" s="224"/>
      <c r="T425" s="225"/>
      <c r="AT425" s="226" t="s">
        <v>128</v>
      </c>
      <c r="AU425" s="226" t="s">
        <v>79</v>
      </c>
      <c r="AV425" s="11" t="s">
        <v>79</v>
      </c>
      <c r="AW425" s="11" t="s">
        <v>31</v>
      </c>
      <c r="AX425" s="11" t="s">
        <v>69</v>
      </c>
      <c r="AY425" s="226" t="s">
        <v>118</v>
      </c>
    </row>
    <row r="426" s="11" customFormat="1">
      <c r="B426" s="215"/>
      <c r="C426" s="216"/>
      <c r="D426" s="217" t="s">
        <v>128</v>
      </c>
      <c r="E426" s="218" t="s">
        <v>19</v>
      </c>
      <c r="F426" s="219" t="s">
        <v>726</v>
      </c>
      <c r="G426" s="216"/>
      <c r="H426" s="220">
        <v>1</v>
      </c>
      <c r="I426" s="221"/>
      <c r="J426" s="216"/>
      <c r="K426" s="216"/>
      <c r="L426" s="222"/>
      <c r="M426" s="223"/>
      <c r="N426" s="224"/>
      <c r="O426" s="224"/>
      <c r="P426" s="224"/>
      <c r="Q426" s="224"/>
      <c r="R426" s="224"/>
      <c r="S426" s="224"/>
      <c r="T426" s="225"/>
      <c r="AT426" s="226" t="s">
        <v>128</v>
      </c>
      <c r="AU426" s="226" t="s">
        <v>79</v>
      </c>
      <c r="AV426" s="11" t="s">
        <v>79</v>
      </c>
      <c r="AW426" s="11" t="s">
        <v>31</v>
      </c>
      <c r="AX426" s="11" t="s">
        <v>69</v>
      </c>
      <c r="AY426" s="226" t="s">
        <v>118</v>
      </c>
    </row>
    <row r="427" s="11" customFormat="1">
      <c r="B427" s="215"/>
      <c r="C427" s="216"/>
      <c r="D427" s="217" t="s">
        <v>128</v>
      </c>
      <c r="E427" s="218" t="s">
        <v>19</v>
      </c>
      <c r="F427" s="219" t="s">
        <v>727</v>
      </c>
      <c r="G427" s="216"/>
      <c r="H427" s="220">
        <v>1</v>
      </c>
      <c r="I427" s="221"/>
      <c r="J427" s="216"/>
      <c r="K427" s="216"/>
      <c r="L427" s="222"/>
      <c r="M427" s="223"/>
      <c r="N427" s="224"/>
      <c r="O427" s="224"/>
      <c r="P427" s="224"/>
      <c r="Q427" s="224"/>
      <c r="R427" s="224"/>
      <c r="S427" s="224"/>
      <c r="T427" s="225"/>
      <c r="AT427" s="226" t="s">
        <v>128</v>
      </c>
      <c r="AU427" s="226" t="s">
        <v>79</v>
      </c>
      <c r="AV427" s="11" t="s">
        <v>79</v>
      </c>
      <c r="AW427" s="11" t="s">
        <v>31</v>
      </c>
      <c r="AX427" s="11" t="s">
        <v>69</v>
      </c>
      <c r="AY427" s="226" t="s">
        <v>118</v>
      </c>
    </row>
    <row r="428" s="12" customFormat="1">
      <c r="B428" s="232"/>
      <c r="C428" s="233"/>
      <c r="D428" s="217" t="s">
        <v>128</v>
      </c>
      <c r="E428" s="234" t="s">
        <v>19</v>
      </c>
      <c r="F428" s="235" t="s">
        <v>213</v>
      </c>
      <c r="G428" s="233"/>
      <c r="H428" s="236">
        <v>13</v>
      </c>
      <c r="I428" s="237"/>
      <c r="J428" s="233"/>
      <c r="K428" s="233"/>
      <c r="L428" s="238"/>
      <c r="M428" s="239"/>
      <c r="N428" s="240"/>
      <c r="O428" s="240"/>
      <c r="P428" s="240"/>
      <c r="Q428" s="240"/>
      <c r="R428" s="240"/>
      <c r="S428" s="240"/>
      <c r="T428" s="241"/>
      <c r="AT428" s="242" t="s">
        <v>128</v>
      </c>
      <c r="AU428" s="242" t="s">
        <v>79</v>
      </c>
      <c r="AV428" s="12" t="s">
        <v>140</v>
      </c>
      <c r="AW428" s="12" t="s">
        <v>31</v>
      </c>
      <c r="AX428" s="12" t="s">
        <v>69</v>
      </c>
      <c r="AY428" s="242" t="s">
        <v>118</v>
      </c>
    </row>
    <row r="429" s="11" customFormat="1">
      <c r="B429" s="215"/>
      <c r="C429" s="216"/>
      <c r="D429" s="217" t="s">
        <v>128</v>
      </c>
      <c r="E429" s="218" t="s">
        <v>19</v>
      </c>
      <c r="F429" s="219" t="s">
        <v>715</v>
      </c>
      <c r="G429" s="216"/>
      <c r="H429" s="220">
        <v>1</v>
      </c>
      <c r="I429" s="221"/>
      <c r="J429" s="216"/>
      <c r="K429" s="216"/>
      <c r="L429" s="222"/>
      <c r="M429" s="223"/>
      <c r="N429" s="224"/>
      <c r="O429" s="224"/>
      <c r="P429" s="224"/>
      <c r="Q429" s="224"/>
      <c r="R429" s="224"/>
      <c r="S429" s="224"/>
      <c r="T429" s="225"/>
      <c r="AT429" s="226" t="s">
        <v>128</v>
      </c>
      <c r="AU429" s="226" t="s">
        <v>79</v>
      </c>
      <c r="AV429" s="11" t="s">
        <v>79</v>
      </c>
      <c r="AW429" s="11" t="s">
        <v>31</v>
      </c>
      <c r="AX429" s="11" t="s">
        <v>69</v>
      </c>
      <c r="AY429" s="226" t="s">
        <v>118</v>
      </c>
    </row>
    <row r="430" s="11" customFormat="1">
      <c r="B430" s="215"/>
      <c r="C430" s="216"/>
      <c r="D430" s="217" t="s">
        <v>128</v>
      </c>
      <c r="E430" s="218" t="s">
        <v>19</v>
      </c>
      <c r="F430" s="219" t="s">
        <v>716</v>
      </c>
      <c r="G430" s="216"/>
      <c r="H430" s="220">
        <v>1</v>
      </c>
      <c r="I430" s="221"/>
      <c r="J430" s="216"/>
      <c r="K430" s="216"/>
      <c r="L430" s="222"/>
      <c r="M430" s="223"/>
      <c r="N430" s="224"/>
      <c r="O430" s="224"/>
      <c r="P430" s="224"/>
      <c r="Q430" s="224"/>
      <c r="R430" s="224"/>
      <c r="S430" s="224"/>
      <c r="T430" s="225"/>
      <c r="AT430" s="226" t="s">
        <v>128</v>
      </c>
      <c r="AU430" s="226" t="s">
        <v>79</v>
      </c>
      <c r="AV430" s="11" t="s">
        <v>79</v>
      </c>
      <c r="AW430" s="11" t="s">
        <v>31</v>
      </c>
      <c r="AX430" s="11" t="s">
        <v>69</v>
      </c>
      <c r="AY430" s="226" t="s">
        <v>118</v>
      </c>
    </row>
    <row r="431" s="11" customFormat="1">
      <c r="B431" s="215"/>
      <c r="C431" s="216"/>
      <c r="D431" s="217" t="s">
        <v>128</v>
      </c>
      <c r="E431" s="218" t="s">
        <v>19</v>
      </c>
      <c r="F431" s="219" t="s">
        <v>717</v>
      </c>
      <c r="G431" s="216"/>
      <c r="H431" s="220">
        <v>1</v>
      </c>
      <c r="I431" s="221"/>
      <c r="J431" s="216"/>
      <c r="K431" s="216"/>
      <c r="L431" s="222"/>
      <c r="M431" s="223"/>
      <c r="N431" s="224"/>
      <c r="O431" s="224"/>
      <c r="P431" s="224"/>
      <c r="Q431" s="224"/>
      <c r="R431" s="224"/>
      <c r="S431" s="224"/>
      <c r="T431" s="225"/>
      <c r="AT431" s="226" t="s">
        <v>128</v>
      </c>
      <c r="AU431" s="226" t="s">
        <v>79</v>
      </c>
      <c r="AV431" s="11" t="s">
        <v>79</v>
      </c>
      <c r="AW431" s="11" t="s">
        <v>31</v>
      </c>
      <c r="AX431" s="11" t="s">
        <v>69</v>
      </c>
      <c r="AY431" s="226" t="s">
        <v>118</v>
      </c>
    </row>
    <row r="432" s="11" customFormat="1">
      <c r="B432" s="215"/>
      <c r="C432" s="216"/>
      <c r="D432" s="217" t="s">
        <v>128</v>
      </c>
      <c r="E432" s="218" t="s">
        <v>19</v>
      </c>
      <c r="F432" s="219" t="s">
        <v>718</v>
      </c>
      <c r="G432" s="216"/>
      <c r="H432" s="220">
        <v>1</v>
      </c>
      <c r="I432" s="221"/>
      <c r="J432" s="216"/>
      <c r="K432" s="216"/>
      <c r="L432" s="222"/>
      <c r="M432" s="223"/>
      <c r="N432" s="224"/>
      <c r="O432" s="224"/>
      <c r="P432" s="224"/>
      <c r="Q432" s="224"/>
      <c r="R432" s="224"/>
      <c r="S432" s="224"/>
      <c r="T432" s="225"/>
      <c r="AT432" s="226" t="s">
        <v>128</v>
      </c>
      <c r="AU432" s="226" t="s">
        <v>79</v>
      </c>
      <c r="AV432" s="11" t="s">
        <v>79</v>
      </c>
      <c r="AW432" s="11" t="s">
        <v>31</v>
      </c>
      <c r="AX432" s="11" t="s">
        <v>69</v>
      </c>
      <c r="AY432" s="226" t="s">
        <v>118</v>
      </c>
    </row>
    <row r="433" s="11" customFormat="1">
      <c r="B433" s="215"/>
      <c r="C433" s="216"/>
      <c r="D433" s="217" t="s">
        <v>128</v>
      </c>
      <c r="E433" s="218" t="s">
        <v>19</v>
      </c>
      <c r="F433" s="219" t="s">
        <v>719</v>
      </c>
      <c r="G433" s="216"/>
      <c r="H433" s="220">
        <v>1</v>
      </c>
      <c r="I433" s="221"/>
      <c r="J433" s="216"/>
      <c r="K433" s="216"/>
      <c r="L433" s="222"/>
      <c r="M433" s="223"/>
      <c r="N433" s="224"/>
      <c r="O433" s="224"/>
      <c r="P433" s="224"/>
      <c r="Q433" s="224"/>
      <c r="R433" s="224"/>
      <c r="S433" s="224"/>
      <c r="T433" s="225"/>
      <c r="AT433" s="226" t="s">
        <v>128</v>
      </c>
      <c r="AU433" s="226" t="s">
        <v>79</v>
      </c>
      <c r="AV433" s="11" t="s">
        <v>79</v>
      </c>
      <c r="AW433" s="11" t="s">
        <v>31</v>
      </c>
      <c r="AX433" s="11" t="s">
        <v>69</v>
      </c>
      <c r="AY433" s="226" t="s">
        <v>118</v>
      </c>
    </row>
    <row r="434" s="11" customFormat="1">
      <c r="B434" s="215"/>
      <c r="C434" s="216"/>
      <c r="D434" s="217" t="s">
        <v>128</v>
      </c>
      <c r="E434" s="218" t="s">
        <v>19</v>
      </c>
      <c r="F434" s="219" t="s">
        <v>720</v>
      </c>
      <c r="G434" s="216"/>
      <c r="H434" s="220">
        <v>1</v>
      </c>
      <c r="I434" s="221"/>
      <c r="J434" s="216"/>
      <c r="K434" s="216"/>
      <c r="L434" s="222"/>
      <c r="M434" s="223"/>
      <c r="N434" s="224"/>
      <c r="O434" s="224"/>
      <c r="P434" s="224"/>
      <c r="Q434" s="224"/>
      <c r="R434" s="224"/>
      <c r="S434" s="224"/>
      <c r="T434" s="225"/>
      <c r="AT434" s="226" t="s">
        <v>128</v>
      </c>
      <c r="AU434" s="226" t="s">
        <v>79</v>
      </c>
      <c r="AV434" s="11" t="s">
        <v>79</v>
      </c>
      <c r="AW434" s="11" t="s">
        <v>31</v>
      </c>
      <c r="AX434" s="11" t="s">
        <v>69</v>
      </c>
      <c r="AY434" s="226" t="s">
        <v>118</v>
      </c>
    </row>
    <row r="435" s="11" customFormat="1">
      <c r="B435" s="215"/>
      <c r="C435" s="216"/>
      <c r="D435" s="217" t="s">
        <v>128</v>
      </c>
      <c r="E435" s="218" t="s">
        <v>19</v>
      </c>
      <c r="F435" s="219" t="s">
        <v>721</v>
      </c>
      <c r="G435" s="216"/>
      <c r="H435" s="220">
        <v>1</v>
      </c>
      <c r="I435" s="221"/>
      <c r="J435" s="216"/>
      <c r="K435" s="216"/>
      <c r="L435" s="222"/>
      <c r="M435" s="223"/>
      <c r="N435" s="224"/>
      <c r="O435" s="224"/>
      <c r="P435" s="224"/>
      <c r="Q435" s="224"/>
      <c r="R435" s="224"/>
      <c r="S435" s="224"/>
      <c r="T435" s="225"/>
      <c r="AT435" s="226" t="s">
        <v>128</v>
      </c>
      <c r="AU435" s="226" t="s">
        <v>79</v>
      </c>
      <c r="AV435" s="11" t="s">
        <v>79</v>
      </c>
      <c r="AW435" s="11" t="s">
        <v>31</v>
      </c>
      <c r="AX435" s="11" t="s">
        <v>69</v>
      </c>
      <c r="AY435" s="226" t="s">
        <v>118</v>
      </c>
    </row>
    <row r="436" s="11" customFormat="1">
      <c r="B436" s="215"/>
      <c r="C436" s="216"/>
      <c r="D436" s="217" t="s">
        <v>128</v>
      </c>
      <c r="E436" s="218" t="s">
        <v>19</v>
      </c>
      <c r="F436" s="219" t="s">
        <v>722</v>
      </c>
      <c r="G436" s="216"/>
      <c r="H436" s="220">
        <v>1</v>
      </c>
      <c r="I436" s="221"/>
      <c r="J436" s="216"/>
      <c r="K436" s="216"/>
      <c r="L436" s="222"/>
      <c r="M436" s="223"/>
      <c r="N436" s="224"/>
      <c r="O436" s="224"/>
      <c r="P436" s="224"/>
      <c r="Q436" s="224"/>
      <c r="R436" s="224"/>
      <c r="S436" s="224"/>
      <c r="T436" s="225"/>
      <c r="AT436" s="226" t="s">
        <v>128</v>
      </c>
      <c r="AU436" s="226" t="s">
        <v>79</v>
      </c>
      <c r="AV436" s="11" t="s">
        <v>79</v>
      </c>
      <c r="AW436" s="11" t="s">
        <v>31</v>
      </c>
      <c r="AX436" s="11" t="s">
        <v>69</v>
      </c>
      <c r="AY436" s="226" t="s">
        <v>118</v>
      </c>
    </row>
    <row r="437" s="11" customFormat="1">
      <c r="B437" s="215"/>
      <c r="C437" s="216"/>
      <c r="D437" s="217" t="s">
        <v>128</v>
      </c>
      <c r="E437" s="218" t="s">
        <v>19</v>
      </c>
      <c r="F437" s="219" t="s">
        <v>723</v>
      </c>
      <c r="G437" s="216"/>
      <c r="H437" s="220">
        <v>1</v>
      </c>
      <c r="I437" s="221"/>
      <c r="J437" s="216"/>
      <c r="K437" s="216"/>
      <c r="L437" s="222"/>
      <c r="M437" s="223"/>
      <c r="N437" s="224"/>
      <c r="O437" s="224"/>
      <c r="P437" s="224"/>
      <c r="Q437" s="224"/>
      <c r="R437" s="224"/>
      <c r="S437" s="224"/>
      <c r="T437" s="225"/>
      <c r="AT437" s="226" t="s">
        <v>128</v>
      </c>
      <c r="AU437" s="226" t="s">
        <v>79</v>
      </c>
      <c r="AV437" s="11" t="s">
        <v>79</v>
      </c>
      <c r="AW437" s="11" t="s">
        <v>31</v>
      </c>
      <c r="AX437" s="11" t="s">
        <v>69</v>
      </c>
      <c r="AY437" s="226" t="s">
        <v>118</v>
      </c>
    </row>
    <row r="438" s="11" customFormat="1">
      <c r="B438" s="215"/>
      <c r="C438" s="216"/>
      <c r="D438" s="217" t="s">
        <v>128</v>
      </c>
      <c r="E438" s="218" t="s">
        <v>19</v>
      </c>
      <c r="F438" s="219" t="s">
        <v>724</v>
      </c>
      <c r="G438" s="216"/>
      <c r="H438" s="220">
        <v>1</v>
      </c>
      <c r="I438" s="221"/>
      <c r="J438" s="216"/>
      <c r="K438" s="216"/>
      <c r="L438" s="222"/>
      <c r="M438" s="223"/>
      <c r="N438" s="224"/>
      <c r="O438" s="224"/>
      <c r="P438" s="224"/>
      <c r="Q438" s="224"/>
      <c r="R438" s="224"/>
      <c r="S438" s="224"/>
      <c r="T438" s="225"/>
      <c r="AT438" s="226" t="s">
        <v>128</v>
      </c>
      <c r="AU438" s="226" t="s">
        <v>79</v>
      </c>
      <c r="AV438" s="11" t="s">
        <v>79</v>
      </c>
      <c r="AW438" s="11" t="s">
        <v>31</v>
      </c>
      <c r="AX438" s="11" t="s">
        <v>69</v>
      </c>
      <c r="AY438" s="226" t="s">
        <v>118</v>
      </c>
    </row>
    <row r="439" s="11" customFormat="1">
      <c r="B439" s="215"/>
      <c r="C439" s="216"/>
      <c r="D439" s="217" t="s">
        <v>128</v>
      </c>
      <c r="E439" s="218" t="s">
        <v>19</v>
      </c>
      <c r="F439" s="219" t="s">
        <v>725</v>
      </c>
      <c r="G439" s="216"/>
      <c r="H439" s="220">
        <v>1</v>
      </c>
      <c r="I439" s="221"/>
      <c r="J439" s="216"/>
      <c r="K439" s="216"/>
      <c r="L439" s="222"/>
      <c r="M439" s="223"/>
      <c r="N439" s="224"/>
      <c r="O439" s="224"/>
      <c r="P439" s="224"/>
      <c r="Q439" s="224"/>
      <c r="R439" s="224"/>
      <c r="S439" s="224"/>
      <c r="T439" s="225"/>
      <c r="AT439" s="226" t="s">
        <v>128</v>
      </c>
      <c r="AU439" s="226" t="s">
        <v>79</v>
      </c>
      <c r="AV439" s="11" t="s">
        <v>79</v>
      </c>
      <c r="AW439" s="11" t="s">
        <v>31</v>
      </c>
      <c r="AX439" s="11" t="s">
        <v>69</v>
      </c>
      <c r="AY439" s="226" t="s">
        <v>118</v>
      </c>
    </row>
    <row r="440" s="11" customFormat="1">
      <c r="B440" s="215"/>
      <c r="C440" s="216"/>
      <c r="D440" s="217" t="s">
        <v>128</v>
      </c>
      <c r="E440" s="218" t="s">
        <v>19</v>
      </c>
      <c r="F440" s="219" t="s">
        <v>726</v>
      </c>
      <c r="G440" s="216"/>
      <c r="H440" s="220">
        <v>1</v>
      </c>
      <c r="I440" s="221"/>
      <c r="J440" s="216"/>
      <c r="K440" s="216"/>
      <c r="L440" s="222"/>
      <c r="M440" s="223"/>
      <c r="N440" s="224"/>
      <c r="O440" s="224"/>
      <c r="P440" s="224"/>
      <c r="Q440" s="224"/>
      <c r="R440" s="224"/>
      <c r="S440" s="224"/>
      <c r="T440" s="225"/>
      <c r="AT440" s="226" t="s">
        <v>128</v>
      </c>
      <c r="AU440" s="226" t="s">
        <v>79</v>
      </c>
      <c r="AV440" s="11" t="s">
        <v>79</v>
      </c>
      <c r="AW440" s="11" t="s">
        <v>31</v>
      </c>
      <c r="AX440" s="11" t="s">
        <v>69</v>
      </c>
      <c r="AY440" s="226" t="s">
        <v>118</v>
      </c>
    </row>
    <row r="441" s="11" customFormat="1">
      <c r="B441" s="215"/>
      <c r="C441" s="216"/>
      <c r="D441" s="217" t="s">
        <v>128</v>
      </c>
      <c r="E441" s="218" t="s">
        <v>19</v>
      </c>
      <c r="F441" s="219" t="s">
        <v>727</v>
      </c>
      <c r="G441" s="216"/>
      <c r="H441" s="220">
        <v>1</v>
      </c>
      <c r="I441" s="221"/>
      <c r="J441" s="216"/>
      <c r="K441" s="216"/>
      <c r="L441" s="222"/>
      <c r="M441" s="223"/>
      <c r="N441" s="224"/>
      <c r="O441" s="224"/>
      <c r="P441" s="224"/>
      <c r="Q441" s="224"/>
      <c r="R441" s="224"/>
      <c r="S441" s="224"/>
      <c r="T441" s="225"/>
      <c r="AT441" s="226" t="s">
        <v>128</v>
      </c>
      <c r="AU441" s="226" t="s">
        <v>79</v>
      </c>
      <c r="AV441" s="11" t="s">
        <v>79</v>
      </c>
      <c r="AW441" s="11" t="s">
        <v>31</v>
      </c>
      <c r="AX441" s="11" t="s">
        <v>69</v>
      </c>
      <c r="AY441" s="226" t="s">
        <v>118</v>
      </c>
    </row>
    <row r="442" s="12" customFormat="1">
      <c r="B442" s="232"/>
      <c r="C442" s="233"/>
      <c r="D442" s="217" t="s">
        <v>128</v>
      </c>
      <c r="E442" s="234" t="s">
        <v>19</v>
      </c>
      <c r="F442" s="235" t="s">
        <v>213</v>
      </c>
      <c r="G442" s="233"/>
      <c r="H442" s="236">
        <v>13</v>
      </c>
      <c r="I442" s="237"/>
      <c r="J442" s="233"/>
      <c r="K442" s="233"/>
      <c r="L442" s="238"/>
      <c r="M442" s="239"/>
      <c r="N442" s="240"/>
      <c r="O442" s="240"/>
      <c r="P442" s="240"/>
      <c r="Q442" s="240"/>
      <c r="R442" s="240"/>
      <c r="S442" s="240"/>
      <c r="T442" s="241"/>
      <c r="AT442" s="242" t="s">
        <v>128</v>
      </c>
      <c r="AU442" s="242" t="s">
        <v>79</v>
      </c>
      <c r="AV442" s="12" t="s">
        <v>140</v>
      </c>
      <c r="AW442" s="12" t="s">
        <v>31</v>
      </c>
      <c r="AX442" s="12" t="s">
        <v>77</v>
      </c>
      <c r="AY442" s="242" t="s">
        <v>118</v>
      </c>
    </row>
    <row r="443" s="1" customFormat="1" ht="16.5" customHeight="1">
      <c r="B443" s="37"/>
      <c r="C443" s="203" t="s">
        <v>354</v>
      </c>
      <c r="D443" s="203" t="s">
        <v>121</v>
      </c>
      <c r="E443" s="204" t="s">
        <v>757</v>
      </c>
      <c r="F443" s="205" t="s">
        <v>758</v>
      </c>
      <c r="G443" s="206" t="s">
        <v>258</v>
      </c>
      <c r="H443" s="207">
        <v>13</v>
      </c>
      <c r="I443" s="208"/>
      <c r="J443" s="209">
        <f>ROUND(I443*H443,2)</f>
        <v>0</v>
      </c>
      <c r="K443" s="205" t="s">
        <v>125</v>
      </c>
      <c r="L443" s="42"/>
      <c r="M443" s="210" t="s">
        <v>19</v>
      </c>
      <c r="N443" s="211" t="s">
        <v>40</v>
      </c>
      <c r="O443" s="78"/>
      <c r="P443" s="212">
        <f>O443*H443</f>
        <v>0</v>
      </c>
      <c r="Q443" s="212">
        <v>0.21734000000000001</v>
      </c>
      <c r="R443" s="212">
        <f>Q443*H443</f>
        <v>2.8254200000000003</v>
      </c>
      <c r="S443" s="212">
        <v>0</v>
      </c>
      <c r="T443" s="213">
        <f>S443*H443</f>
        <v>0</v>
      </c>
      <c r="AR443" s="16" t="s">
        <v>140</v>
      </c>
      <c r="AT443" s="16" t="s">
        <v>121</v>
      </c>
      <c r="AU443" s="16" t="s">
        <v>79</v>
      </c>
      <c r="AY443" s="16" t="s">
        <v>118</v>
      </c>
      <c r="BE443" s="214">
        <f>IF(N443="základní",J443,0)</f>
        <v>0</v>
      </c>
      <c r="BF443" s="214">
        <f>IF(N443="snížená",J443,0)</f>
        <v>0</v>
      </c>
      <c r="BG443" s="214">
        <f>IF(N443="zákl. přenesená",J443,0)</f>
        <v>0</v>
      </c>
      <c r="BH443" s="214">
        <f>IF(N443="sníž. přenesená",J443,0)</f>
        <v>0</v>
      </c>
      <c r="BI443" s="214">
        <f>IF(N443="nulová",J443,0)</f>
        <v>0</v>
      </c>
      <c r="BJ443" s="16" t="s">
        <v>77</v>
      </c>
      <c r="BK443" s="214">
        <f>ROUND(I443*H443,2)</f>
        <v>0</v>
      </c>
      <c r="BL443" s="16" t="s">
        <v>140</v>
      </c>
      <c r="BM443" s="16" t="s">
        <v>759</v>
      </c>
    </row>
    <row r="444" s="1" customFormat="1">
      <c r="B444" s="37"/>
      <c r="C444" s="38"/>
      <c r="D444" s="217" t="s">
        <v>208</v>
      </c>
      <c r="E444" s="38"/>
      <c r="F444" s="227" t="s">
        <v>760</v>
      </c>
      <c r="G444" s="38"/>
      <c r="H444" s="38"/>
      <c r="I444" s="129"/>
      <c r="J444" s="38"/>
      <c r="K444" s="38"/>
      <c r="L444" s="42"/>
      <c r="M444" s="228"/>
      <c r="N444" s="78"/>
      <c r="O444" s="78"/>
      <c r="P444" s="78"/>
      <c r="Q444" s="78"/>
      <c r="R444" s="78"/>
      <c r="S444" s="78"/>
      <c r="T444" s="79"/>
      <c r="AT444" s="16" t="s">
        <v>208</v>
      </c>
      <c r="AU444" s="16" t="s">
        <v>79</v>
      </c>
    </row>
    <row r="445" s="11" customFormat="1">
      <c r="B445" s="215"/>
      <c r="C445" s="216"/>
      <c r="D445" s="217" t="s">
        <v>128</v>
      </c>
      <c r="E445" s="218" t="s">
        <v>19</v>
      </c>
      <c r="F445" s="219" t="s">
        <v>715</v>
      </c>
      <c r="G445" s="216"/>
      <c r="H445" s="220">
        <v>1</v>
      </c>
      <c r="I445" s="221"/>
      <c r="J445" s="216"/>
      <c r="K445" s="216"/>
      <c r="L445" s="222"/>
      <c r="M445" s="223"/>
      <c r="N445" s="224"/>
      <c r="O445" s="224"/>
      <c r="P445" s="224"/>
      <c r="Q445" s="224"/>
      <c r="R445" s="224"/>
      <c r="S445" s="224"/>
      <c r="T445" s="225"/>
      <c r="AT445" s="226" t="s">
        <v>128</v>
      </c>
      <c r="AU445" s="226" t="s">
        <v>79</v>
      </c>
      <c r="AV445" s="11" t="s">
        <v>79</v>
      </c>
      <c r="AW445" s="11" t="s">
        <v>31</v>
      </c>
      <c r="AX445" s="11" t="s">
        <v>69</v>
      </c>
      <c r="AY445" s="226" t="s">
        <v>118</v>
      </c>
    </row>
    <row r="446" s="11" customFormat="1">
      <c r="B446" s="215"/>
      <c r="C446" s="216"/>
      <c r="D446" s="217" t="s">
        <v>128</v>
      </c>
      <c r="E446" s="218" t="s">
        <v>19</v>
      </c>
      <c r="F446" s="219" t="s">
        <v>716</v>
      </c>
      <c r="G446" s="216"/>
      <c r="H446" s="220">
        <v>1</v>
      </c>
      <c r="I446" s="221"/>
      <c r="J446" s="216"/>
      <c r="K446" s="216"/>
      <c r="L446" s="222"/>
      <c r="M446" s="223"/>
      <c r="N446" s="224"/>
      <c r="O446" s="224"/>
      <c r="P446" s="224"/>
      <c r="Q446" s="224"/>
      <c r="R446" s="224"/>
      <c r="S446" s="224"/>
      <c r="T446" s="225"/>
      <c r="AT446" s="226" t="s">
        <v>128</v>
      </c>
      <c r="AU446" s="226" t="s">
        <v>79</v>
      </c>
      <c r="AV446" s="11" t="s">
        <v>79</v>
      </c>
      <c r="AW446" s="11" t="s">
        <v>31</v>
      </c>
      <c r="AX446" s="11" t="s">
        <v>69</v>
      </c>
      <c r="AY446" s="226" t="s">
        <v>118</v>
      </c>
    </row>
    <row r="447" s="11" customFormat="1">
      <c r="B447" s="215"/>
      <c r="C447" s="216"/>
      <c r="D447" s="217" t="s">
        <v>128</v>
      </c>
      <c r="E447" s="218" t="s">
        <v>19</v>
      </c>
      <c r="F447" s="219" t="s">
        <v>717</v>
      </c>
      <c r="G447" s="216"/>
      <c r="H447" s="220">
        <v>1</v>
      </c>
      <c r="I447" s="221"/>
      <c r="J447" s="216"/>
      <c r="K447" s="216"/>
      <c r="L447" s="222"/>
      <c r="M447" s="223"/>
      <c r="N447" s="224"/>
      <c r="O447" s="224"/>
      <c r="P447" s="224"/>
      <c r="Q447" s="224"/>
      <c r="R447" s="224"/>
      <c r="S447" s="224"/>
      <c r="T447" s="225"/>
      <c r="AT447" s="226" t="s">
        <v>128</v>
      </c>
      <c r="AU447" s="226" t="s">
        <v>79</v>
      </c>
      <c r="AV447" s="11" t="s">
        <v>79</v>
      </c>
      <c r="AW447" s="11" t="s">
        <v>31</v>
      </c>
      <c r="AX447" s="11" t="s">
        <v>69</v>
      </c>
      <c r="AY447" s="226" t="s">
        <v>118</v>
      </c>
    </row>
    <row r="448" s="11" customFormat="1">
      <c r="B448" s="215"/>
      <c r="C448" s="216"/>
      <c r="D448" s="217" t="s">
        <v>128</v>
      </c>
      <c r="E448" s="218" t="s">
        <v>19</v>
      </c>
      <c r="F448" s="219" t="s">
        <v>718</v>
      </c>
      <c r="G448" s="216"/>
      <c r="H448" s="220">
        <v>1</v>
      </c>
      <c r="I448" s="221"/>
      <c r="J448" s="216"/>
      <c r="K448" s="216"/>
      <c r="L448" s="222"/>
      <c r="M448" s="223"/>
      <c r="N448" s="224"/>
      <c r="O448" s="224"/>
      <c r="P448" s="224"/>
      <c r="Q448" s="224"/>
      <c r="R448" s="224"/>
      <c r="S448" s="224"/>
      <c r="T448" s="225"/>
      <c r="AT448" s="226" t="s">
        <v>128</v>
      </c>
      <c r="AU448" s="226" t="s">
        <v>79</v>
      </c>
      <c r="AV448" s="11" t="s">
        <v>79</v>
      </c>
      <c r="AW448" s="11" t="s">
        <v>31</v>
      </c>
      <c r="AX448" s="11" t="s">
        <v>69</v>
      </c>
      <c r="AY448" s="226" t="s">
        <v>118</v>
      </c>
    </row>
    <row r="449" s="11" customFormat="1">
      <c r="B449" s="215"/>
      <c r="C449" s="216"/>
      <c r="D449" s="217" t="s">
        <v>128</v>
      </c>
      <c r="E449" s="218" t="s">
        <v>19</v>
      </c>
      <c r="F449" s="219" t="s">
        <v>719</v>
      </c>
      <c r="G449" s="216"/>
      <c r="H449" s="220">
        <v>1</v>
      </c>
      <c r="I449" s="221"/>
      <c r="J449" s="216"/>
      <c r="K449" s="216"/>
      <c r="L449" s="222"/>
      <c r="M449" s="223"/>
      <c r="N449" s="224"/>
      <c r="O449" s="224"/>
      <c r="P449" s="224"/>
      <c r="Q449" s="224"/>
      <c r="R449" s="224"/>
      <c r="S449" s="224"/>
      <c r="T449" s="225"/>
      <c r="AT449" s="226" t="s">
        <v>128</v>
      </c>
      <c r="AU449" s="226" t="s">
        <v>79</v>
      </c>
      <c r="AV449" s="11" t="s">
        <v>79</v>
      </c>
      <c r="AW449" s="11" t="s">
        <v>31</v>
      </c>
      <c r="AX449" s="11" t="s">
        <v>69</v>
      </c>
      <c r="AY449" s="226" t="s">
        <v>118</v>
      </c>
    </row>
    <row r="450" s="11" customFormat="1">
      <c r="B450" s="215"/>
      <c r="C450" s="216"/>
      <c r="D450" s="217" t="s">
        <v>128</v>
      </c>
      <c r="E450" s="218" t="s">
        <v>19</v>
      </c>
      <c r="F450" s="219" t="s">
        <v>720</v>
      </c>
      <c r="G450" s="216"/>
      <c r="H450" s="220">
        <v>1</v>
      </c>
      <c r="I450" s="221"/>
      <c r="J450" s="216"/>
      <c r="K450" s="216"/>
      <c r="L450" s="222"/>
      <c r="M450" s="223"/>
      <c r="N450" s="224"/>
      <c r="O450" s="224"/>
      <c r="P450" s="224"/>
      <c r="Q450" s="224"/>
      <c r="R450" s="224"/>
      <c r="S450" s="224"/>
      <c r="T450" s="225"/>
      <c r="AT450" s="226" t="s">
        <v>128</v>
      </c>
      <c r="AU450" s="226" t="s">
        <v>79</v>
      </c>
      <c r="AV450" s="11" t="s">
        <v>79</v>
      </c>
      <c r="AW450" s="11" t="s">
        <v>31</v>
      </c>
      <c r="AX450" s="11" t="s">
        <v>69</v>
      </c>
      <c r="AY450" s="226" t="s">
        <v>118</v>
      </c>
    </row>
    <row r="451" s="11" customFormat="1">
      <c r="B451" s="215"/>
      <c r="C451" s="216"/>
      <c r="D451" s="217" t="s">
        <v>128</v>
      </c>
      <c r="E451" s="218" t="s">
        <v>19</v>
      </c>
      <c r="F451" s="219" t="s">
        <v>721</v>
      </c>
      <c r="G451" s="216"/>
      <c r="H451" s="220">
        <v>1</v>
      </c>
      <c r="I451" s="221"/>
      <c r="J451" s="216"/>
      <c r="K451" s="216"/>
      <c r="L451" s="222"/>
      <c r="M451" s="223"/>
      <c r="N451" s="224"/>
      <c r="O451" s="224"/>
      <c r="P451" s="224"/>
      <c r="Q451" s="224"/>
      <c r="R451" s="224"/>
      <c r="S451" s="224"/>
      <c r="T451" s="225"/>
      <c r="AT451" s="226" t="s">
        <v>128</v>
      </c>
      <c r="AU451" s="226" t="s">
        <v>79</v>
      </c>
      <c r="AV451" s="11" t="s">
        <v>79</v>
      </c>
      <c r="AW451" s="11" t="s">
        <v>31</v>
      </c>
      <c r="AX451" s="11" t="s">
        <v>69</v>
      </c>
      <c r="AY451" s="226" t="s">
        <v>118</v>
      </c>
    </row>
    <row r="452" s="11" customFormat="1">
      <c r="B452" s="215"/>
      <c r="C452" s="216"/>
      <c r="D452" s="217" t="s">
        <v>128</v>
      </c>
      <c r="E452" s="218" t="s">
        <v>19</v>
      </c>
      <c r="F452" s="219" t="s">
        <v>722</v>
      </c>
      <c r="G452" s="216"/>
      <c r="H452" s="220">
        <v>1</v>
      </c>
      <c r="I452" s="221"/>
      <c r="J452" s="216"/>
      <c r="K452" s="216"/>
      <c r="L452" s="222"/>
      <c r="M452" s="223"/>
      <c r="N452" s="224"/>
      <c r="O452" s="224"/>
      <c r="P452" s="224"/>
      <c r="Q452" s="224"/>
      <c r="R452" s="224"/>
      <c r="S452" s="224"/>
      <c r="T452" s="225"/>
      <c r="AT452" s="226" t="s">
        <v>128</v>
      </c>
      <c r="AU452" s="226" t="s">
        <v>79</v>
      </c>
      <c r="AV452" s="11" t="s">
        <v>79</v>
      </c>
      <c r="AW452" s="11" t="s">
        <v>31</v>
      </c>
      <c r="AX452" s="11" t="s">
        <v>69</v>
      </c>
      <c r="AY452" s="226" t="s">
        <v>118</v>
      </c>
    </row>
    <row r="453" s="11" customFormat="1">
      <c r="B453" s="215"/>
      <c r="C453" s="216"/>
      <c r="D453" s="217" t="s">
        <v>128</v>
      </c>
      <c r="E453" s="218" t="s">
        <v>19</v>
      </c>
      <c r="F453" s="219" t="s">
        <v>723</v>
      </c>
      <c r="G453" s="216"/>
      <c r="H453" s="220">
        <v>1</v>
      </c>
      <c r="I453" s="221"/>
      <c r="J453" s="216"/>
      <c r="K453" s="216"/>
      <c r="L453" s="222"/>
      <c r="M453" s="223"/>
      <c r="N453" s="224"/>
      <c r="O453" s="224"/>
      <c r="P453" s="224"/>
      <c r="Q453" s="224"/>
      <c r="R453" s="224"/>
      <c r="S453" s="224"/>
      <c r="T453" s="225"/>
      <c r="AT453" s="226" t="s">
        <v>128</v>
      </c>
      <c r="AU453" s="226" t="s">
        <v>79</v>
      </c>
      <c r="AV453" s="11" t="s">
        <v>79</v>
      </c>
      <c r="AW453" s="11" t="s">
        <v>31</v>
      </c>
      <c r="AX453" s="11" t="s">
        <v>69</v>
      </c>
      <c r="AY453" s="226" t="s">
        <v>118</v>
      </c>
    </row>
    <row r="454" s="11" customFormat="1">
      <c r="B454" s="215"/>
      <c r="C454" s="216"/>
      <c r="D454" s="217" t="s">
        <v>128</v>
      </c>
      <c r="E454" s="218" t="s">
        <v>19</v>
      </c>
      <c r="F454" s="219" t="s">
        <v>724</v>
      </c>
      <c r="G454" s="216"/>
      <c r="H454" s="220">
        <v>1</v>
      </c>
      <c r="I454" s="221"/>
      <c r="J454" s="216"/>
      <c r="K454" s="216"/>
      <c r="L454" s="222"/>
      <c r="M454" s="223"/>
      <c r="N454" s="224"/>
      <c r="O454" s="224"/>
      <c r="P454" s="224"/>
      <c r="Q454" s="224"/>
      <c r="R454" s="224"/>
      <c r="S454" s="224"/>
      <c r="T454" s="225"/>
      <c r="AT454" s="226" t="s">
        <v>128</v>
      </c>
      <c r="AU454" s="226" t="s">
        <v>79</v>
      </c>
      <c r="AV454" s="11" t="s">
        <v>79</v>
      </c>
      <c r="AW454" s="11" t="s">
        <v>31</v>
      </c>
      <c r="AX454" s="11" t="s">
        <v>69</v>
      </c>
      <c r="AY454" s="226" t="s">
        <v>118</v>
      </c>
    </row>
    <row r="455" s="11" customFormat="1">
      <c r="B455" s="215"/>
      <c r="C455" s="216"/>
      <c r="D455" s="217" t="s">
        <v>128</v>
      </c>
      <c r="E455" s="218" t="s">
        <v>19</v>
      </c>
      <c r="F455" s="219" t="s">
        <v>725</v>
      </c>
      <c r="G455" s="216"/>
      <c r="H455" s="220">
        <v>1</v>
      </c>
      <c r="I455" s="221"/>
      <c r="J455" s="216"/>
      <c r="K455" s="216"/>
      <c r="L455" s="222"/>
      <c r="M455" s="223"/>
      <c r="N455" s="224"/>
      <c r="O455" s="224"/>
      <c r="P455" s="224"/>
      <c r="Q455" s="224"/>
      <c r="R455" s="224"/>
      <c r="S455" s="224"/>
      <c r="T455" s="225"/>
      <c r="AT455" s="226" t="s">
        <v>128</v>
      </c>
      <c r="AU455" s="226" t="s">
        <v>79</v>
      </c>
      <c r="AV455" s="11" t="s">
        <v>79</v>
      </c>
      <c r="AW455" s="11" t="s">
        <v>31</v>
      </c>
      <c r="AX455" s="11" t="s">
        <v>69</v>
      </c>
      <c r="AY455" s="226" t="s">
        <v>118</v>
      </c>
    </row>
    <row r="456" s="11" customFormat="1">
      <c r="B456" s="215"/>
      <c r="C456" s="216"/>
      <c r="D456" s="217" t="s">
        <v>128</v>
      </c>
      <c r="E456" s="218" t="s">
        <v>19</v>
      </c>
      <c r="F456" s="219" t="s">
        <v>726</v>
      </c>
      <c r="G456" s="216"/>
      <c r="H456" s="220">
        <v>1</v>
      </c>
      <c r="I456" s="221"/>
      <c r="J456" s="216"/>
      <c r="K456" s="216"/>
      <c r="L456" s="222"/>
      <c r="M456" s="223"/>
      <c r="N456" s="224"/>
      <c r="O456" s="224"/>
      <c r="P456" s="224"/>
      <c r="Q456" s="224"/>
      <c r="R456" s="224"/>
      <c r="S456" s="224"/>
      <c r="T456" s="225"/>
      <c r="AT456" s="226" t="s">
        <v>128</v>
      </c>
      <c r="AU456" s="226" t="s">
        <v>79</v>
      </c>
      <c r="AV456" s="11" t="s">
        <v>79</v>
      </c>
      <c r="AW456" s="11" t="s">
        <v>31</v>
      </c>
      <c r="AX456" s="11" t="s">
        <v>69</v>
      </c>
      <c r="AY456" s="226" t="s">
        <v>118</v>
      </c>
    </row>
    <row r="457" s="11" customFormat="1">
      <c r="B457" s="215"/>
      <c r="C457" s="216"/>
      <c r="D457" s="217" t="s">
        <v>128</v>
      </c>
      <c r="E457" s="218" t="s">
        <v>19</v>
      </c>
      <c r="F457" s="219" t="s">
        <v>727</v>
      </c>
      <c r="G457" s="216"/>
      <c r="H457" s="220">
        <v>1</v>
      </c>
      <c r="I457" s="221"/>
      <c r="J457" s="216"/>
      <c r="K457" s="216"/>
      <c r="L457" s="222"/>
      <c r="M457" s="223"/>
      <c r="N457" s="224"/>
      <c r="O457" s="224"/>
      <c r="P457" s="224"/>
      <c r="Q457" s="224"/>
      <c r="R457" s="224"/>
      <c r="S457" s="224"/>
      <c r="T457" s="225"/>
      <c r="AT457" s="226" t="s">
        <v>128</v>
      </c>
      <c r="AU457" s="226" t="s">
        <v>79</v>
      </c>
      <c r="AV457" s="11" t="s">
        <v>79</v>
      </c>
      <c r="AW457" s="11" t="s">
        <v>31</v>
      </c>
      <c r="AX457" s="11" t="s">
        <v>69</v>
      </c>
      <c r="AY457" s="226" t="s">
        <v>118</v>
      </c>
    </row>
    <row r="458" s="12" customFormat="1">
      <c r="B458" s="232"/>
      <c r="C458" s="233"/>
      <c r="D458" s="217" t="s">
        <v>128</v>
      </c>
      <c r="E458" s="234" t="s">
        <v>19</v>
      </c>
      <c r="F458" s="235" t="s">
        <v>213</v>
      </c>
      <c r="G458" s="233"/>
      <c r="H458" s="236">
        <v>13</v>
      </c>
      <c r="I458" s="237"/>
      <c r="J458" s="233"/>
      <c r="K458" s="233"/>
      <c r="L458" s="238"/>
      <c r="M458" s="239"/>
      <c r="N458" s="240"/>
      <c r="O458" s="240"/>
      <c r="P458" s="240"/>
      <c r="Q458" s="240"/>
      <c r="R458" s="240"/>
      <c r="S458" s="240"/>
      <c r="T458" s="241"/>
      <c r="AT458" s="242" t="s">
        <v>128</v>
      </c>
      <c r="AU458" s="242" t="s">
        <v>79</v>
      </c>
      <c r="AV458" s="12" t="s">
        <v>140</v>
      </c>
      <c r="AW458" s="12" t="s">
        <v>31</v>
      </c>
      <c r="AX458" s="12" t="s">
        <v>77</v>
      </c>
      <c r="AY458" s="242" t="s">
        <v>118</v>
      </c>
    </row>
    <row r="459" s="1" customFormat="1" ht="16.5" customHeight="1">
      <c r="B459" s="37"/>
      <c r="C459" s="243" t="s">
        <v>359</v>
      </c>
      <c r="D459" s="243" t="s">
        <v>262</v>
      </c>
      <c r="E459" s="244" t="s">
        <v>761</v>
      </c>
      <c r="F459" s="245" t="s">
        <v>762</v>
      </c>
      <c r="G459" s="246" t="s">
        <v>258</v>
      </c>
      <c r="H459" s="247">
        <v>13</v>
      </c>
      <c r="I459" s="248"/>
      <c r="J459" s="249">
        <f>ROUND(I459*H459,2)</f>
        <v>0</v>
      </c>
      <c r="K459" s="245" t="s">
        <v>125</v>
      </c>
      <c r="L459" s="250"/>
      <c r="M459" s="251" t="s">
        <v>19</v>
      </c>
      <c r="N459" s="252" t="s">
        <v>40</v>
      </c>
      <c r="O459" s="78"/>
      <c r="P459" s="212">
        <f>O459*H459</f>
        <v>0</v>
      </c>
      <c r="Q459" s="212">
        <v>0.038600000000000002</v>
      </c>
      <c r="R459" s="212">
        <f>Q459*H459</f>
        <v>0.50180000000000002</v>
      </c>
      <c r="S459" s="212">
        <v>0</v>
      </c>
      <c r="T459" s="213">
        <f>S459*H459</f>
        <v>0</v>
      </c>
      <c r="AR459" s="16" t="s">
        <v>161</v>
      </c>
      <c r="AT459" s="16" t="s">
        <v>262</v>
      </c>
      <c r="AU459" s="16" t="s">
        <v>79</v>
      </c>
      <c r="AY459" s="16" t="s">
        <v>118</v>
      </c>
      <c r="BE459" s="214">
        <f>IF(N459="základní",J459,0)</f>
        <v>0</v>
      </c>
      <c r="BF459" s="214">
        <f>IF(N459="snížená",J459,0)</f>
        <v>0</v>
      </c>
      <c r="BG459" s="214">
        <f>IF(N459="zákl. přenesená",J459,0)</f>
        <v>0</v>
      </c>
      <c r="BH459" s="214">
        <f>IF(N459="sníž. přenesená",J459,0)</f>
        <v>0</v>
      </c>
      <c r="BI459" s="214">
        <f>IF(N459="nulová",J459,0)</f>
        <v>0</v>
      </c>
      <c r="BJ459" s="16" t="s">
        <v>77</v>
      </c>
      <c r="BK459" s="214">
        <f>ROUND(I459*H459,2)</f>
        <v>0</v>
      </c>
      <c r="BL459" s="16" t="s">
        <v>140</v>
      </c>
      <c r="BM459" s="16" t="s">
        <v>763</v>
      </c>
    </row>
    <row r="460" s="11" customFormat="1">
      <c r="B460" s="215"/>
      <c r="C460" s="216"/>
      <c r="D460" s="217" t="s">
        <v>128</v>
      </c>
      <c r="E460" s="218" t="s">
        <v>19</v>
      </c>
      <c r="F460" s="219" t="s">
        <v>715</v>
      </c>
      <c r="G460" s="216"/>
      <c r="H460" s="220">
        <v>1</v>
      </c>
      <c r="I460" s="221"/>
      <c r="J460" s="216"/>
      <c r="K460" s="216"/>
      <c r="L460" s="222"/>
      <c r="M460" s="223"/>
      <c r="N460" s="224"/>
      <c r="O460" s="224"/>
      <c r="P460" s="224"/>
      <c r="Q460" s="224"/>
      <c r="R460" s="224"/>
      <c r="S460" s="224"/>
      <c r="T460" s="225"/>
      <c r="AT460" s="226" t="s">
        <v>128</v>
      </c>
      <c r="AU460" s="226" t="s">
        <v>79</v>
      </c>
      <c r="AV460" s="11" t="s">
        <v>79</v>
      </c>
      <c r="AW460" s="11" t="s">
        <v>31</v>
      </c>
      <c r="AX460" s="11" t="s">
        <v>69</v>
      </c>
      <c r="AY460" s="226" t="s">
        <v>118</v>
      </c>
    </row>
    <row r="461" s="11" customFormat="1">
      <c r="B461" s="215"/>
      <c r="C461" s="216"/>
      <c r="D461" s="217" t="s">
        <v>128</v>
      </c>
      <c r="E461" s="218" t="s">
        <v>19</v>
      </c>
      <c r="F461" s="219" t="s">
        <v>716</v>
      </c>
      <c r="G461" s="216"/>
      <c r="H461" s="220">
        <v>1</v>
      </c>
      <c r="I461" s="221"/>
      <c r="J461" s="216"/>
      <c r="K461" s="216"/>
      <c r="L461" s="222"/>
      <c r="M461" s="223"/>
      <c r="N461" s="224"/>
      <c r="O461" s="224"/>
      <c r="P461" s="224"/>
      <c r="Q461" s="224"/>
      <c r="R461" s="224"/>
      <c r="S461" s="224"/>
      <c r="T461" s="225"/>
      <c r="AT461" s="226" t="s">
        <v>128</v>
      </c>
      <c r="AU461" s="226" t="s">
        <v>79</v>
      </c>
      <c r="AV461" s="11" t="s">
        <v>79</v>
      </c>
      <c r="AW461" s="11" t="s">
        <v>31</v>
      </c>
      <c r="AX461" s="11" t="s">
        <v>69</v>
      </c>
      <c r="AY461" s="226" t="s">
        <v>118</v>
      </c>
    </row>
    <row r="462" s="11" customFormat="1">
      <c r="B462" s="215"/>
      <c r="C462" s="216"/>
      <c r="D462" s="217" t="s">
        <v>128</v>
      </c>
      <c r="E462" s="218" t="s">
        <v>19</v>
      </c>
      <c r="F462" s="219" t="s">
        <v>717</v>
      </c>
      <c r="G462" s="216"/>
      <c r="H462" s="220">
        <v>1</v>
      </c>
      <c r="I462" s="221"/>
      <c r="J462" s="216"/>
      <c r="K462" s="216"/>
      <c r="L462" s="222"/>
      <c r="M462" s="223"/>
      <c r="N462" s="224"/>
      <c r="O462" s="224"/>
      <c r="P462" s="224"/>
      <c r="Q462" s="224"/>
      <c r="R462" s="224"/>
      <c r="S462" s="224"/>
      <c r="T462" s="225"/>
      <c r="AT462" s="226" t="s">
        <v>128</v>
      </c>
      <c r="AU462" s="226" t="s">
        <v>79</v>
      </c>
      <c r="AV462" s="11" t="s">
        <v>79</v>
      </c>
      <c r="AW462" s="11" t="s">
        <v>31</v>
      </c>
      <c r="AX462" s="11" t="s">
        <v>69</v>
      </c>
      <c r="AY462" s="226" t="s">
        <v>118</v>
      </c>
    </row>
    <row r="463" s="11" customFormat="1">
      <c r="B463" s="215"/>
      <c r="C463" s="216"/>
      <c r="D463" s="217" t="s">
        <v>128</v>
      </c>
      <c r="E463" s="218" t="s">
        <v>19</v>
      </c>
      <c r="F463" s="219" t="s">
        <v>718</v>
      </c>
      <c r="G463" s="216"/>
      <c r="H463" s="220">
        <v>1</v>
      </c>
      <c r="I463" s="221"/>
      <c r="J463" s="216"/>
      <c r="K463" s="216"/>
      <c r="L463" s="222"/>
      <c r="M463" s="223"/>
      <c r="N463" s="224"/>
      <c r="O463" s="224"/>
      <c r="P463" s="224"/>
      <c r="Q463" s="224"/>
      <c r="R463" s="224"/>
      <c r="S463" s="224"/>
      <c r="T463" s="225"/>
      <c r="AT463" s="226" t="s">
        <v>128</v>
      </c>
      <c r="AU463" s="226" t="s">
        <v>79</v>
      </c>
      <c r="AV463" s="11" t="s">
        <v>79</v>
      </c>
      <c r="AW463" s="11" t="s">
        <v>31</v>
      </c>
      <c r="AX463" s="11" t="s">
        <v>69</v>
      </c>
      <c r="AY463" s="226" t="s">
        <v>118</v>
      </c>
    </row>
    <row r="464" s="11" customFormat="1">
      <c r="B464" s="215"/>
      <c r="C464" s="216"/>
      <c r="D464" s="217" t="s">
        <v>128</v>
      </c>
      <c r="E464" s="218" t="s">
        <v>19</v>
      </c>
      <c r="F464" s="219" t="s">
        <v>719</v>
      </c>
      <c r="G464" s="216"/>
      <c r="H464" s="220">
        <v>1</v>
      </c>
      <c r="I464" s="221"/>
      <c r="J464" s="216"/>
      <c r="K464" s="216"/>
      <c r="L464" s="222"/>
      <c r="M464" s="223"/>
      <c r="N464" s="224"/>
      <c r="O464" s="224"/>
      <c r="P464" s="224"/>
      <c r="Q464" s="224"/>
      <c r="R464" s="224"/>
      <c r="S464" s="224"/>
      <c r="T464" s="225"/>
      <c r="AT464" s="226" t="s">
        <v>128</v>
      </c>
      <c r="AU464" s="226" t="s">
        <v>79</v>
      </c>
      <c r="AV464" s="11" t="s">
        <v>79</v>
      </c>
      <c r="AW464" s="11" t="s">
        <v>31</v>
      </c>
      <c r="AX464" s="11" t="s">
        <v>69</v>
      </c>
      <c r="AY464" s="226" t="s">
        <v>118</v>
      </c>
    </row>
    <row r="465" s="11" customFormat="1">
      <c r="B465" s="215"/>
      <c r="C465" s="216"/>
      <c r="D465" s="217" t="s">
        <v>128</v>
      </c>
      <c r="E465" s="218" t="s">
        <v>19</v>
      </c>
      <c r="F465" s="219" t="s">
        <v>720</v>
      </c>
      <c r="G465" s="216"/>
      <c r="H465" s="220">
        <v>1</v>
      </c>
      <c r="I465" s="221"/>
      <c r="J465" s="216"/>
      <c r="K465" s="216"/>
      <c r="L465" s="222"/>
      <c r="M465" s="223"/>
      <c r="N465" s="224"/>
      <c r="O465" s="224"/>
      <c r="P465" s="224"/>
      <c r="Q465" s="224"/>
      <c r="R465" s="224"/>
      <c r="S465" s="224"/>
      <c r="T465" s="225"/>
      <c r="AT465" s="226" t="s">
        <v>128</v>
      </c>
      <c r="AU465" s="226" t="s">
        <v>79</v>
      </c>
      <c r="AV465" s="11" t="s">
        <v>79</v>
      </c>
      <c r="AW465" s="11" t="s">
        <v>31</v>
      </c>
      <c r="AX465" s="11" t="s">
        <v>69</v>
      </c>
      <c r="AY465" s="226" t="s">
        <v>118</v>
      </c>
    </row>
    <row r="466" s="11" customFormat="1">
      <c r="B466" s="215"/>
      <c r="C466" s="216"/>
      <c r="D466" s="217" t="s">
        <v>128</v>
      </c>
      <c r="E466" s="218" t="s">
        <v>19</v>
      </c>
      <c r="F466" s="219" t="s">
        <v>721</v>
      </c>
      <c r="G466" s="216"/>
      <c r="H466" s="220">
        <v>1</v>
      </c>
      <c r="I466" s="221"/>
      <c r="J466" s="216"/>
      <c r="K466" s="216"/>
      <c r="L466" s="222"/>
      <c r="M466" s="223"/>
      <c r="N466" s="224"/>
      <c r="O466" s="224"/>
      <c r="P466" s="224"/>
      <c r="Q466" s="224"/>
      <c r="R466" s="224"/>
      <c r="S466" s="224"/>
      <c r="T466" s="225"/>
      <c r="AT466" s="226" t="s">
        <v>128</v>
      </c>
      <c r="AU466" s="226" t="s">
        <v>79</v>
      </c>
      <c r="AV466" s="11" t="s">
        <v>79</v>
      </c>
      <c r="AW466" s="11" t="s">
        <v>31</v>
      </c>
      <c r="AX466" s="11" t="s">
        <v>69</v>
      </c>
      <c r="AY466" s="226" t="s">
        <v>118</v>
      </c>
    </row>
    <row r="467" s="11" customFormat="1">
      <c r="B467" s="215"/>
      <c r="C467" s="216"/>
      <c r="D467" s="217" t="s">
        <v>128</v>
      </c>
      <c r="E467" s="218" t="s">
        <v>19</v>
      </c>
      <c r="F467" s="219" t="s">
        <v>722</v>
      </c>
      <c r="G467" s="216"/>
      <c r="H467" s="220">
        <v>1</v>
      </c>
      <c r="I467" s="221"/>
      <c r="J467" s="216"/>
      <c r="K467" s="216"/>
      <c r="L467" s="222"/>
      <c r="M467" s="223"/>
      <c r="N467" s="224"/>
      <c r="O467" s="224"/>
      <c r="P467" s="224"/>
      <c r="Q467" s="224"/>
      <c r="R467" s="224"/>
      <c r="S467" s="224"/>
      <c r="T467" s="225"/>
      <c r="AT467" s="226" t="s">
        <v>128</v>
      </c>
      <c r="AU467" s="226" t="s">
        <v>79</v>
      </c>
      <c r="AV467" s="11" t="s">
        <v>79</v>
      </c>
      <c r="AW467" s="11" t="s">
        <v>31</v>
      </c>
      <c r="AX467" s="11" t="s">
        <v>69</v>
      </c>
      <c r="AY467" s="226" t="s">
        <v>118</v>
      </c>
    </row>
    <row r="468" s="11" customFormat="1">
      <c r="B468" s="215"/>
      <c r="C468" s="216"/>
      <c r="D468" s="217" t="s">
        <v>128</v>
      </c>
      <c r="E468" s="218" t="s">
        <v>19</v>
      </c>
      <c r="F468" s="219" t="s">
        <v>723</v>
      </c>
      <c r="G468" s="216"/>
      <c r="H468" s="220">
        <v>1</v>
      </c>
      <c r="I468" s="221"/>
      <c r="J468" s="216"/>
      <c r="K468" s="216"/>
      <c r="L468" s="222"/>
      <c r="M468" s="223"/>
      <c r="N468" s="224"/>
      <c r="O468" s="224"/>
      <c r="P468" s="224"/>
      <c r="Q468" s="224"/>
      <c r="R468" s="224"/>
      <c r="S468" s="224"/>
      <c r="T468" s="225"/>
      <c r="AT468" s="226" t="s">
        <v>128</v>
      </c>
      <c r="AU468" s="226" t="s">
        <v>79</v>
      </c>
      <c r="AV468" s="11" t="s">
        <v>79</v>
      </c>
      <c r="AW468" s="11" t="s">
        <v>31</v>
      </c>
      <c r="AX468" s="11" t="s">
        <v>69</v>
      </c>
      <c r="AY468" s="226" t="s">
        <v>118</v>
      </c>
    </row>
    <row r="469" s="11" customFormat="1">
      <c r="B469" s="215"/>
      <c r="C469" s="216"/>
      <c r="D469" s="217" t="s">
        <v>128</v>
      </c>
      <c r="E469" s="218" t="s">
        <v>19</v>
      </c>
      <c r="F469" s="219" t="s">
        <v>724</v>
      </c>
      <c r="G469" s="216"/>
      <c r="H469" s="220">
        <v>1</v>
      </c>
      <c r="I469" s="221"/>
      <c r="J469" s="216"/>
      <c r="K469" s="216"/>
      <c r="L469" s="222"/>
      <c r="M469" s="223"/>
      <c r="N469" s="224"/>
      <c r="O469" s="224"/>
      <c r="P469" s="224"/>
      <c r="Q469" s="224"/>
      <c r="R469" s="224"/>
      <c r="S469" s="224"/>
      <c r="T469" s="225"/>
      <c r="AT469" s="226" t="s">
        <v>128</v>
      </c>
      <c r="AU469" s="226" t="s">
        <v>79</v>
      </c>
      <c r="AV469" s="11" t="s">
        <v>79</v>
      </c>
      <c r="AW469" s="11" t="s">
        <v>31</v>
      </c>
      <c r="AX469" s="11" t="s">
        <v>69</v>
      </c>
      <c r="AY469" s="226" t="s">
        <v>118</v>
      </c>
    </row>
    <row r="470" s="11" customFormat="1">
      <c r="B470" s="215"/>
      <c r="C470" s="216"/>
      <c r="D470" s="217" t="s">
        <v>128</v>
      </c>
      <c r="E470" s="218" t="s">
        <v>19</v>
      </c>
      <c r="F470" s="219" t="s">
        <v>725</v>
      </c>
      <c r="G470" s="216"/>
      <c r="H470" s="220">
        <v>1</v>
      </c>
      <c r="I470" s="221"/>
      <c r="J470" s="216"/>
      <c r="K470" s="216"/>
      <c r="L470" s="222"/>
      <c r="M470" s="223"/>
      <c r="N470" s="224"/>
      <c r="O470" s="224"/>
      <c r="P470" s="224"/>
      <c r="Q470" s="224"/>
      <c r="R470" s="224"/>
      <c r="S470" s="224"/>
      <c r="T470" s="225"/>
      <c r="AT470" s="226" t="s">
        <v>128</v>
      </c>
      <c r="AU470" s="226" t="s">
        <v>79</v>
      </c>
      <c r="AV470" s="11" t="s">
        <v>79</v>
      </c>
      <c r="AW470" s="11" t="s">
        <v>31</v>
      </c>
      <c r="AX470" s="11" t="s">
        <v>69</v>
      </c>
      <c r="AY470" s="226" t="s">
        <v>118</v>
      </c>
    </row>
    <row r="471" s="11" customFormat="1">
      <c r="B471" s="215"/>
      <c r="C471" s="216"/>
      <c r="D471" s="217" t="s">
        <v>128</v>
      </c>
      <c r="E471" s="218" t="s">
        <v>19</v>
      </c>
      <c r="F471" s="219" t="s">
        <v>726</v>
      </c>
      <c r="G471" s="216"/>
      <c r="H471" s="220">
        <v>1</v>
      </c>
      <c r="I471" s="221"/>
      <c r="J471" s="216"/>
      <c r="K471" s="216"/>
      <c r="L471" s="222"/>
      <c r="M471" s="223"/>
      <c r="N471" s="224"/>
      <c r="O471" s="224"/>
      <c r="P471" s="224"/>
      <c r="Q471" s="224"/>
      <c r="R471" s="224"/>
      <c r="S471" s="224"/>
      <c r="T471" s="225"/>
      <c r="AT471" s="226" t="s">
        <v>128</v>
      </c>
      <c r="AU471" s="226" t="s">
        <v>79</v>
      </c>
      <c r="AV471" s="11" t="s">
        <v>79</v>
      </c>
      <c r="AW471" s="11" t="s">
        <v>31</v>
      </c>
      <c r="AX471" s="11" t="s">
        <v>69</v>
      </c>
      <c r="AY471" s="226" t="s">
        <v>118</v>
      </c>
    </row>
    <row r="472" s="11" customFormat="1">
      <c r="B472" s="215"/>
      <c r="C472" s="216"/>
      <c r="D472" s="217" t="s">
        <v>128</v>
      </c>
      <c r="E472" s="218" t="s">
        <v>19</v>
      </c>
      <c r="F472" s="219" t="s">
        <v>727</v>
      </c>
      <c r="G472" s="216"/>
      <c r="H472" s="220">
        <v>1</v>
      </c>
      <c r="I472" s="221"/>
      <c r="J472" s="216"/>
      <c r="K472" s="216"/>
      <c r="L472" s="222"/>
      <c r="M472" s="223"/>
      <c r="N472" s="224"/>
      <c r="O472" s="224"/>
      <c r="P472" s="224"/>
      <c r="Q472" s="224"/>
      <c r="R472" s="224"/>
      <c r="S472" s="224"/>
      <c r="T472" s="225"/>
      <c r="AT472" s="226" t="s">
        <v>128</v>
      </c>
      <c r="AU472" s="226" t="s">
        <v>79</v>
      </c>
      <c r="AV472" s="11" t="s">
        <v>79</v>
      </c>
      <c r="AW472" s="11" t="s">
        <v>31</v>
      </c>
      <c r="AX472" s="11" t="s">
        <v>69</v>
      </c>
      <c r="AY472" s="226" t="s">
        <v>118</v>
      </c>
    </row>
    <row r="473" s="12" customFormat="1">
      <c r="B473" s="232"/>
      <c r="C473" s="233"/>
      <c r="D473" s="217" t="s">
        <v>128</v>
      </c>
      <c r="E473" s="234" t="s">
        <v>19</v>
      </c>
      <c r="F473" s="235" t="s">
        <v>213</v>
      </c>
      <c r="G473" s="233"/>
      <c r="H473" s="236">
        <v>13</v>
      </c>
      <c r="I473" s="237"/>
      <c r="J473" s="233"/>
      <c r="K473" s="233"/>
      <c r="L473" s="238"/>
      <c r="M473" s="239"/>
      <c r="N473" s="240"/>
      <c r="O473" s="240"/>
      <c r="P473" s="240"/>
      <c r="Q473" s="240"/>
      <c r="R473" s="240"/>
      <c r="S473" s="240"/>
      <c r="T473" s="241"/>
      <c r="AT473" s="242" t="s">
        <v>128</v>
      </c>
      <c r="AU473" s="242" t="s">
        <v>79</v>
      </c>
      <c r="AV473" s="12" t="s">
        <v>140</v>
      </c>
      <c r="AW473" s="12" t="s">
        <v>31</v>
      </c>
      <c r="AX473" s="12" t="s">
        <v>69</v>
      </c>
      <c r="AY473" s="242" t="s">
        <v>118</v>
      </c>
    </row>
    <row r="474" s="11" customFormat="1">
      <c r="B474" s="215"/>
      <c r="C474" s="216"/>
      <c r="D474" s="217" t="s">
        <v>128</v>
      </c>
      <c r="E474" s="218" t="s">
        <v>19</v>
      </c>
      <c r="F474" s="219" t="s">
        <v>715</v>
      </c>
      <c r="G474" s="216"/>
      <c r="H474" s="220">
        <v>1</v>
      </c>
      <c r="I474" s="221"/>
      <c r="J474" s="216"/>
      <c r="K474" s="216"/>
      <c r="L474" s="222"/>
      <c r="M474" s="223"/>
      <c r="N474" s="224"/>
      <c r="O474" s="224"/>
      <c r="P474" s="224"/>
      <c r="Q474" s="224"/>
      <c r="R474" s="224"/>
      <c r="S474" s="224"/>
      <c r="T474" s="225"/>
      <c r="AT474" s="226" t="s">
        <v>128</v>
      </c>
      <c r="AU474" s="226" t="s">
        <v>79</v>
      </c>
      <c r="AV474" s="11" t="s">
        <v>79</v>
      </c>
      <c r="AW474" s="11" t="s">
        <v>31</v>
      </c>
      <c r="AX474" s="11" t="s">
        <v>69</v>
      </c>
      <c r="AY474" s="226" t="s">
        <v>118</v>
      </c>
    </row>
    <row r="475" s="11" customFormat="1">
      <c r="B475" s="215"/>
      <c r="C475" s="216"/>
      <c r="D475" s="217" t="s">
        <v>128</v>
      </c>
      <c r="E475" s="218" t="s">
        <v>19</v>
      </c>
      <c r="F475" s="219" t="s">
        <v>716</v>
      </c>
      <c r="G475" s="216"/>
      <c r="H475" s="220">
        <v>1</v>
      </c>
      <c r="I475" s="221"/>
      <c r="J475" s="216"/>
      <c r="K475" s="216"/>
      <c r="L475" s="222"/>
      <c r="M475" s="223"/>
      <c r="N475" s="224"/>
      <c r="O475" s="224"/>
      <c r="P475" s="224"/>
      <c r="Q475" s="224"/>
      <c r="R475" s="224"/>
      <c r="S475" s="224"/>
      <c r="T475" s="225"/>
      <c r="AT475" s="226" t="s">
        <v>128</v>
      </c>
      <c r="AU475" s="226" t="s">
        <v>79</v>
      </c>
      <c r="AV475" s="11" t="s">
        <v>79</v>
      </c>
      <c r="AW475" s="11" t="s">
        <v>31</v>
      </c>
      <c r="AX475" s="11" t="s">
        <v>69</v>
      </c>
      <c r="AY475" s="226" t="s">
        <v>118</v>
      </c>
    </row>
    <row r="476" s="11" customFormat="1">
      <c r="B476" s="215"/>
      <c r="C476" s="216"/>
      <c r="D476" s="217" t="s">
        <v>128</v>
      </c>
      <c r="E476" s="218" t="s">
        <v>19</v>
      </c>
      <c r="F476" s="219" t="s">
        <v>717</v>
      </c>
      <c r="G476" s="216"/>
      <c r="H476" s="220">
        <v>1</v>
      </c>
      <c r="I476" s="221"/>
      <c r="J476" s="216"/>
      <c r="K476" s="216"/>
      <c r="L476" s="222"/>
      <c r="M476" s="223"/>
      <c r="N476" s="224"/>
      <c r="O476" s="224"/>
      <c r="P476" s="224"/>
      <c r="Q476" s="224"/>
      <c r="R476" s="224"/>
      <c r="S476" s="224"/>
      <c r="T476" s="225"/>
      <c r="AT476" s="226" t="s">
        <v>128</v>
      </c>
      <c r="AU476" s="226" t="s">
        <v>79</v>
      </c>
      <c r="AV476" s="11" t="s">
        <v>79</v>
      </c>
      <c r="AW476" s="11" t="s">
        <v>31</v>
      </c>
      <c r="AX476" s="11" t="s">
        <v>69</v>
      </c>
      <c r="AY476" s="226" t="s">
        <v>118</v>
      </c>
    </row>
    <row r="477" s="11" customFormat="1">
      <c r="B477" s="215"/>
      <c r="C477" s="216"/>
      <c r="D477" s="217" t="s">
        <v>128</v>
      </c>
      <c r="E477" s="218" t="s">
        <v>19</v>
      </c>
      <c r="F477" s="219" t="s">
        <v>718</v>
      </c>
      <c r="G477" s="216"/>
      <c r="H477" s="220">
        <v>1</v>
      </c>
      <c r="I477" s="221"/>
      <c r="J477" s="216"/>
      <c r="K477" s="216"/>
      <c r="L477" s="222"/>
      <c r="M477" s="223"/>
      <c r="N477" s="224"/>
      <c r="O477" s="224"/>
      <c r="P477" s="224"/>
      <c r="Q477" s="224"/>
      <c r="R477" s="224"/>
      <c r="S477" s="224"/>
      <c r="T477" s="225"/>
      <c r="AT477" s="226" t="s">
        <v>128</v>
      </c>
      <c r="AU477" s="226" t="s">
        <v>79</v>
      </c>
      <c r="AV477" s="11" t="s">
        <v>79</v>
      </c>
      <c r="AW477" s="11" t="s">
        <v>31</v>
      </c>
      <c r="AX477" s="11" t="s">
        <v>69</v>
      </c>
      <c r="AY477" s="226" t="s">
        <v>118</v>
      </c>
    </row>
    <row r="478" s="11" customFormat="1">
      <c r="B478" s="215"/>
      <c r="C478" s="216"/>
      <c r="D478" s="217" t="s">
        <v>128</v>
      </c>
      <c r="E478" s="218" t="s">
        <v>19</v>
      </c>
      <c r="F478" s="219" t="s">
        <v>719</v>
      </c>
      <c r="G478" s="216"/>
      <c r="H478" s="220">
        <v>1</v>
      </c>
      <c r="I478" s="221"/>
      <c r="J478" s="216"/>
      <c r="K478" s="216"/>
      <c r="L478" s="222"/>
      <c r="M478" s="223"/>
      <c r="N478" s="224"/>
      <c r="O478" s="224"/>
      <c r="P478" s="224"/>
      <c r="Q478" s="224"/>
      <c r="R478" s="224"/>
      <c r="S478" s="224"/>
      <c r="T478" s="225"/>
      <c r="AT478" s="226" t="s">
        <v>128</v>
      </c>
      <c r="AU478" s="226" t="s">
        <v>79</v>
      </c>
      <c r="AV478" s="11" t="s">
        <v>79</v>
      </c>
      <c r="AW478" s="11" t="s">
        <v>31</v>
      </c>
      <c r="AX478" s="11" t="s">
        <v>69</v>
      </c>
      <c r="AY478" s="226" t="s">
        <v>118</v>
      </c>
    </row>
    <row r="479" s="11" customFormat="1">
      <c r="B479" s="215"/>
      <c r="C479" s="216"/>
      <c r="D479" s="217" t="s">
        <v>128</v>
      </c>
      <c r="E479" s="218" t="s">
        <v>19</v>
      </c>
      <c r="F479" s="219" t="s">
        <v>720</v>
      </c>
      <c r="G479" s="216"/>
      <c r="H479" s="220">
        <v>1</v>
      </c>
      <c r="I479" s="221"/>
      <c r="J479" s="216"/>
      <c r="K479" s="216"/>
      <c r="L479" s="222"/>
      <c r="M479" s="223"/>
      <c r="N479" s="224"/>
      <c r="O479" s="224"/>
      <c r="P479" s="224"/>
      <c r="Q479" s="224"/>
      <c r="R479" s="224"/>
      <c r="S479" s="224"/>
      <c r="T479" s="225"/>
      <c r="AT479" s="226" t="s">
        <v>128</v>
      </c>
      <c r="AU479" s="226" t="s">
        <v>79</v>
      </c>
      <c r="AV479" s="11" t="s">
        <v>79</v>
      </c>
      <c r="AW479" s="11" t="s">
        <v>31</v>
      </c>
      <c r="AX479" s="11" t="s">
        <v>69</v>
      </c>
      <c r="AY479" s="226" t="s">
        <v>118</v>
      </c>
    </row>
    <row r="480" s="11" customFormat="1">
      <c r="B480" s="215"/>
      <c r="C480" s="216"/>
      <c r="D480" s="217" t="s">
        <v>128</v>
      </c>
      <c r="E480" s="218" t="s">
        <v>19</v>
      </c>
      <c r="F480" s="219" t="s">
        <v>721</v>
      </c>
      <c r="G480" s="216"/>
      <c r="H480" s="220">
        <v>1</v>
      </c>
      <c r="I480" s="221"/>
      <c r="J480" s="216"/>
      <c r="K480" s="216"/>
      <c r="L480" s="222"/>
      <c r="M480" s="223"/>
      <c r="N480" s="224"/>
      <c r="O480" s="224"/>
      <c r="P480" s="224"/>
      <c r="Q480" s="224"/>
      <c r="R480" s="224"/>
      <c r="S480" s="224"/>
      <c r="T480" s="225"/>
      <c r="AT480" s="226" t="s">
        <v>128</v>
      </c>
      <c r="AU480" s="226" t="s">
        <v>79</v>
      </c>
      <c r="AV480" s="11" t="s">
        <v>79</v>
      </c>
      <c r="AW480" s="11" t="s">
        <v>31</v>
      </c>
      <c r="AX480" s="11" t="s">
        <v>69</v>
      </c>
      <c r="AY480" s="226" t="s">
        <v>118</v>
      </c>
    </row>
    <row r="481" s="11" customFormat="1">
      <c r="B481" s="215"/>
      <c r="C481" s="216"/>
      <c r="D481" s="217" t="s">
        <v>128</v>
      </c>
      <c r="E481" s="218" t="s">
        <v>19</v>
      </c>
      <c r="F481" s="219" t="s">
        <v>722</v>
      </c>
      <c r="G481" s="216"/>
      <c r="H481" s="220">
        <v>1</v>
      </c>
      <c r="I481" s="221"/>
      <c r="J481" s="216"/>
      <c r="K481" s="216"/>
      <c r="L481" s="222"/>
      <c r="M481" s="223"/>
      <c r="N481" s="224"/>
      <c r="O481" s="224"/>
      <c r="P481" s="224"/>
      <c r="Q481" s="224"/>
      <c r="R481" s="224"/>
      <c r="S481" s="224"/>
      <c r="T481" s="225"/>
      <c r="AT481" s="226" t="s">
        <v>128</v>
      </c>
      <c r="AU481" s="226" t="s">
        <v>79</v>
      </c>
      <c r="AV481" s="11" t="s">
        <v>79</v>
      </c>
      <c r="AW481" s="11" t="s">
        <v>31</v>
      </c>
      <c r="AX481" s="11" t="s">
        <v>69</v>
      </c>
      <c r="AY481" s="226" t="s">
        <v>118</v>
      </c>
    </row>
    <row r="482" s="11" customFormat="1">
      <c r="B482" s="215"/>
      <c r="C482" s="216"/>
      <c r="D482" s="217" t="s">
        <v>128</v>
      </c>
      <c r="E482" s="218" t="s">
        <v>19</v>
      </c>
      <c r="F482" s="219" t="s">
        <v>723</v>
      </c>
      <c r="G482" s="216"/>
      <c r="H482" s="220">
        <v>1</v>
      </c>
      <c r="I482" s="221"/>
      <c r="J482" s="216"/>
      <c r="K482" s="216"/>
      <c r="L482" s="222"/>
      <c r="M482" s="223"/>
      <c r="N482" s="224"/>
      <c r="O482" s="224"/>
      <c r="P482" s="224"/>
      <c r="Q482" s="224"/>
      <c r="R482" s="224"/>
      <c r="S482" s="224"/>
      <c r="T482" s="225"/>
      <c r="AT482" s="226" t="s">
        <v>128</v>
      </c>
      <c r="AU482" s="226" t="s">
        <v>79</v>
      </c>
      <c r="AV482" s="11" t="s">
        <v>79</v>
      </c>
      <c r="AW482" s="11" t="s">
        <v>31</v>
      </c>
      <c r="AX482" s="11" t="s">
        <v>69</v>
      </c>
      <c r="AY482" s="226" t="s">
        <v>118</v>
      </c>
    </row>
    <row r="483" s="11" customFormat="1">
      <c r="B483" s="215"/>
      <c r="C483" s="216"/>
      <c r="D483" s="217" t="s">
        <v>128</v>
      </c>
      <c r="E483" s="218" t="s">
        <v>19</v>
      </c>
      <c r="F483" s="219" t="s">
        <v>724</v>
      </c>
      <c r="G483" s="216"/>
      <c r="H483" s="220">
        <v>1</v>
      </c>
      <c r="I483" s="221"/>
      <c r="J483" s="216"/>
      <c r="K483" s="216"/>
      <c r="L483" s="222"/>
      <c r="M483" s="223"/>
      <c r="N483" s="224"/>
      <c r="O483" s="224"/>
      <c r="P483" s="224"/>
      <c r="Q483" s="224"/>
      <c r="R483" s="224"/>
      <c r="S483" s="224"/>
      <c r="T483" s="225"/>
      <c r="AT483" s="226" t="s">
        <v>128</v>
      </c>
      <c r="AU483" s="226" t="s">
        <v>79</v>
      </c>
      <c r="AV483" s="11" t="s">
        <v>79</v>
      </c>
      <c r="AW483" s="11" t="s">
        <v>31</v>
      </c>
      <c r="AX483" s="11" t="s">
        <v>69</v>
      </c>
      <c r="AY483" s="226" t="s">
        <v>118</v>
      </c>
    </row>
    <row r="484" s="11" customFormat="1">
      <c r="B484" s="215"/>
      <c r="C484" s="216"/>
      <c r="D484" s="217" t="s">
        <v>128</v>
      </c>
      <c r="E484" s="218" t="s">
        <v>19</v>
      </c>
      <c r="F484" s="219" t="s">
        <v>725</v>
      </c>
      <c r="G484" s="216"/>
      <c r="H484" s="220">
        <v>1</v>
      </c>
      <c r="I484" s="221"/>
      <c r="J484" s="216"/>
      <c r="K484" s="216"/>
      <c r="L484" s="222"/>
      <c r="M484" s="223"/>
      <c r="N484" s="224"/>
      <c r="O484" s="224"/>
      <c r="P484" s="224"/>
      <c r="Q484" s="224"/>
      <c r="R484" s="224"/>
      <c r="S484" s="224"/>
      <c r="T484" s="225"/>
      <c r="AT484" s="226" t="s">
        <v>128</v>
      </c>
      <c r="AU484" s="226" t="s">
        <v>79</v>
      </c>
      <c r="AV484" s="11" t="s">
        <v>79</v>
      </c>
      <c r="AW484" s="11" t="s">
        <v>31</v>
      </c>
      <c r="AX484" s="11" t="s">
        <v>69</v>
      </c>
      <c r="AY484" s="226" t="s">
        <v>118</v>
      </c>
    </row>
    <row r="485" s="11" customFormat="1">
      <c r="B485" s="215"/>
      <c r="C485" s="216"/>
      <c r="D485" s="217" t="s">
        <v>128</v>
      </c>
      <c r="E485" s="218" t="s">
        <v>19</v>
      </c>
      <c r="F485" s="219" t="s">
        <v>726</v>
      </c>
      <c r="G485" s="216"/>
      <c r="H485" s="220">
        <v>1</v>
      </c>
      <c r="I485" s="221"/>
      <c r="J485" s="216"/>
      <c r="K485" s="216"/>
      <c r="L485" s="222"/>
      <c r="M485" s="223"/>
      <c r="N485" s="224"/>
      <c r="O485" s="224"/>
      <c r="P485" s="224"/>
      <c r="Q485" s="224"/>
      <c r="R485" s="224"/>
      <c r="S485" s="224"/>
      <c r="T485" s="225"/>
      <c r="AT485" s="226" t="s">
        <v>128</v>
      </c>
      <c r="AU485" s="226" t="s">
        <v>79</v>
      </c>
      <c r="AV485" s="11" t="s">
        <v>79</v>
      </c>
      <c r="AW485" s="11" t="s">
        <v>31</v>
      </c>
      <c r="AX485" s="11" t="s">
        <v>69</v>
      </c>
      <c r="AY485" s="226" t="s">
        <v>118</v>
      </c>
    </row>
    <row r="486" s="11" customFormat="1">
      <c r="B486" s="215"/>
      <c r="C486" s="216"/>
      <c r="D486" s="217" t="s">
        <v>128</v>
      </c>
      <c r="E486" s="218" t="s">
        <v>19</v>
      </c>
      <c r="F486" s="219" t="s">
        <v>727</v>
      </c>
      <c r="G486" s="216"/>
      <c r="H486" s="220">
        <v>1</v>
      </c>
      <c r="I486" s="221"/>
      <c r="J486" s="216"/>
      <c r="K486" s="216"/>
      <c r="L486" s="222"/>
      <c r="M486" s="223"/>
      <c r="N486" s="224"/>
      <c r="O486" s="224"/>
      <c r="P486" s="224"/>
      <c r="Q486" s="224"/>
      <c r="R486" s="224"/>
      <c r="S486" s="224"/>
      <c r="T486" s="225"/>
      <c r="AT486" s="226" t="s">
        <v>128</v>
      </c>
      <c r="AU486" s="226" t="s">
        <v>79</v>
      </c>
      <c r="AV486" s="11" t="s">
        <v>79</v>
      </c>
      <c r="AW486" s="11" t="s">
        <v>31</v>
      </c>
      <c r="AX486" s="11" t="s">
        <v>69</v>
      </c>
      <c r="AY486" s="226" t="s">
        <v>118</v>
      </c>
    </row>
    <row r="487" s="12" customFormat="1">
      <c r="B487" s="232"/>
      <c r="C487" s="233"/>
      <c r="D487" s="217" t="s">
        <v>128</v>
      </c>
      <c r="E487" s="234" t="s">
        <v>19</v>
      </c>
      <c r="F487" s="235" t="s">
        <v>213</v>
      </c>
      <c r="G487" s="233"/>
      <c r="H487" s="236">
        <v>13</v>
      </c>
      <c r="I487" s="237"/>
      <c r="J487" s="233"/>
      <c r="K487" s="233"/>
      <c r="L487" s="238"/>
      <c r="M487" s="239"/>
      <c r="N487" s="240"/>
      <c r="O487" s="240"/>
      <c r="P487" s="240"/>
      <c r="Q487" s="240"/>
      <c r="R487" s="240"/>
      <c r="S487" s="240"/>
      <c r="T487" s="241"/>
      <c r="AT487" s="242" t="s">
        <v>128</v>
      </c>
      <c r="AU487" s="242" t="s">
        <v>79</v>
      </c>
      <c r="AV487" s="12" t="s">
        <v>140</v>
      </c>
      <c r="AW487" s="12" t="s">
        <v>31</v>
      </c>
      <c r="AX487" s="12" t="s">
        <v>77</v>
      </c>
      <c r="AY487" s="242" t="s">
        <v>118</v>
      </c>
    </row>
    <row r="488" s="10" customFormat="1" ht="22.8" customHeight="1">
      <c r="B488" s="187"/>
      <c r="C488" s="188"/>
      <c r="D488" s="189" t="s">
        <v>68</v>
      </c>
      <c r="E488" s="201" t="s">
        <v>494</v>
      </c>
      <c r="F488" s="201" t="s">
        <v>495</v>
      </c>
      <c r="G488" s="188"/>
      <c r="H488" s="188"/>
      <c r="I488" s="191"/>
      <c r="J488" s="202">
        <f>BK488</f>
        <v>0</v>
      </c>
      <c r="K488" s="188"/>
      <c r="L488" s="193"/>
      <c r="M488" s="194"/>
      <c r="N488" s="195"/>
      <c r="O488" s="195"/>
      <c r="P488" s="196">
        <f>SUM(P489:P604)</f>
        <v>0</v>
      </c>
      <c r="Q488" s="195"/>
      <c r="R488" s="196">
        <f>SUM(R489:R604)</f>
        <v>0</v>
      </c>
      <c r="S488" s="195"/>
      <c r="T488" s="197">
        <f>SUM(T489:T604)</f>
        <v>0</v>
      </c>
      <c r="AR488" s="198" t="s">
        <v>77</v>
      </c>
      <c r="AT488" s="199" t="s">
        <v>68</v>
      </c>
      <c r="AU488" s="199" t="s">
        <v>77</v>
      </c>
      <c r="AY488" s="198" t="s">
        <v>118</v>
      </c>
      <c r="BK488" s="200">
        <f>SUM(BK489:BK604)</f>
        <v>0</v>
      </c>
    </row>
    <row r="489" s="1" customFormat="1" ht="16.5" customHeight="1">
      <c r="B489" s="37"/>
      <c r="C489" s="203" t="s">
        <v>363</v>
      </c>
      <c r="D489" s="203" t="s">
        <v>121</v>
      </c>
      <c r="E489" s="204" t="s">
        <v>497</v>
      </c>
      <c r="F489" s="205" t="s">
        <v>498</v>
      </c>
      <c r="G489" s="206" t="s">
        <v>499</v>
      </c>
      <c r="H489" s="207">
        <v>105.598</v>
      </c>
      <c r="I489" s="208"/>
      <c r="J489" s="209">
        <f>ROUND(I489*H489,2)</f>
        <v>0</v>
      </c>
      <c r="K489" s="205" t="s">
        <v>125</v>
      </c>
      <c r="L489" s="42"/>
      <c r="M489" s="210" t="s">
        <v>19</v>
      </c>
      <c r="N489" s="211" t="s">
        <v>40</v>
      </c>
      <c r="O489" s="78"/>
      <c r="P489" s="212">
        <f>O489*H489</f>
        <v>0</v>
      </c>
      <c r="Q489" s="212">
        <v>0</v>
      </c>
      <c r="R489" s="212">
        <f>Q489*H489</f>
        <v>0</v>
      </c>
      <c r="S489" s="212">
        <v>0</v>
      </c>
      <c r="T489" s="213">
        <f>S489*H489</f>
        <v>0</v>
      </c>
      <c r="AR489" s="16" t="s">
        <v>140</v>
      </c>
      <c r="AT489" s="16" t="s">
        <v>121</v>
      </c>
      <c r="AU489" s="16" t="s">
        <v>79</v>
      </c>
      <c r="AY489" s="16" t="s">
        <v>118</v>
      </c>
      <c r="BE489" s="214">
        <f>IF(N489="základní",J489,0)</f>
        <v>0</v>
      </c>
      <c r="BF489" s="214">
        <f>IF(N489="snížená",J489,0)</f>
        <v>0</v>
      </c>
      <c r="BG489" s="214">
        <f>IF(N489="zákl. přenesená",J489,0)</f>
        <v>0</v>
      </c>
      <c r="BH489" s="214">
        <f>IF(N489="sníž. přenesená",J489,0)</f>
        <v>0</v>
      </c>
      <c r="BI489" s="214">
        <f>IF(N489="nulová",J489,0)</f>
        <v>0</v>
      </c>
      <c r="BJ489" s="16" t="s">
        <v>77</v>
      </c>
      <c r="BK489" s="214">
        <f>ROUND(I489*H489,2)</f>
        <v>0</v>
      </c>
      <c r="BL489" s="16" t="s">
        <v>140</v>
      </c>
      <c r="BM489" s="16" t="s">
        <v>764</v>
      </c>
    </row>
    <row r="490" s="1" customFormat="1">
      <c r="B490" s="37"/>
      <c r="C490" s="38"/>
      <c r="D490" s="217" t="s">
        <v>208</v>
      </c>
      <c r="E490" s="38"/>
      <c r="F490" s="227" t="s">
        <v>501</v>
      </c>
      <c r="G490" s="38"/>
      <c r="H490" s="38"/>
      <c r="I490" s="129"/>
      <c r="J490" s="38"/>
      <c r="K490" s="38"/>
      <c r="L490" s="42"/>
      <c r="M490" s="228"/>
      <c r="N490" s="78"/>
      <c r="O490" s="78"/>
      <c r="P490" s="78"/>
      <c r="Q490" s="78"/>
      <c r="R490" s="78"/>
      <c r="S490" s="78"/>
      <c r="T490" s="79"/>
      <c r="AT490" s="16" t="s">
        <v>208</v>
      </c>
      <c r="AU490" s="16" t="s">
        <v>79</v>
      </c>
    </row>
    <row r="491" s="11" customFormat="1">
      <c r="B491" s="215"/>
      <c r="C491" s="216"/>
      <c r="D491" s="217" t="s">
        <v>128</v>
      </c>
      <c r="E491" s="218" t="s">
        <v>19</v>
      </c>
      <c r="F491" s="219" t="s">
        <v>765</v>
      </c>
      <c r="G491" s="216"/>
      <c r="H491" s="220">
        <v>0.66000000000000003</v>
      </c>
      <c r="I491" s="221"/>
      <c r="J491" s="216"/>
      <c r="K491" s="216"/>
      <c r="L491" s="222"/>
      <c r="M491" s="223"/>
      <c r="N491" s="224"/>
      <c r="O491" s="224"/>
      <c r="P491" s="224"/>
      <c r="Q491" s="224"/>
      <c r="R491" s="224"/>
      <c r="S491" s="224"/>
      <c r="T491" s="225"/>
      <c r="AT491" s="226" t="s">
        <v>128</v>
      </c>
      <c r="AU491" s="226" t="s">
        <v>79</v>
      </c>
      <c r="AV491" s="11" t="s">
        <v>79</v>
      </c>
      <c r="AW491" s="11" t="s">
        <v>31</v>
      </c>
      <c r="AX491" s="11" t="s">
        <v>69</v>
      </c>
      <c r="AY491" s="226" t="s">
        <v>118</v>
      </c>
    </row>
    <row r="492" s="11" customFormat="1">
      <c r="B492" s="215"/>
      <c r="C492" s="216"/>
      <c r="D492" s="217" t="s">
        <v>128</v>
      </c>
      <c r="E492" s="218" t="s">
        <v>19</v>
      </c>
      <c r="F492" s="219" t="s">
        <v>766</v>
      </c>
      <c r="G492" s="216"/>
      <c r="H492" s="220">
        <v>0.98999999999999999</v>
      </c>
      <c r="I492" s="221"/>
      <c r="J492" s="216"/>
      <c r="K492" s="216"/>
      <c r="L492" s="222"/>
      <c r="M492" s="223"/>
      <c r="N492" s="224"/>
      <c r="O492" s="224"/>
      <c r="P492" s="224"/>
      <c r="Q492" s="224"/>
      <c r="R492" s="224"/>
      <c r="S492" s="224"/>
      <c r="T492" s="225"/>
      <c r="AT492" s="226" t="s">
        <v>128</v>
      </c>
      <c r="AU492" s="226" t="s">
        <v>79</v>
      </c>
      <c r="AV492" s="11" t="s">
        <v>79</v>
      </c>
      <c r="AW492" s="11" t="s">
        <v>31</v>
      </c>
      <c r="AX492" s="11" t="s">
        <v>69</v>
      </c>
      <c r="AY492" s="226" t="s">
        <v>118</v>
      </c>
    </row>
    <row r="493" s="11" customFormat="1">
      <c r="B493" s="215"/>
      <c r="C493" s="216"/>
      <c r="D493" s="217" t="s">
        <v>128</v>
      </c>
      <c r="E493" s="218" t="s">
        <v>19</v>
      </c>
      <c r="F493" s="219" t="s">
        <v>767</v>
      </c>
      <c r="G493" s="216"/>
      <c r="H493" s="220">
        <v>0.33000000000000002</v>
      </c>
      <c r="I493" s="221"/>
      <c r="J493" s="216"/>
      <c r="K493" s="216"/>
      <c r="L493" s="222"/>
      <c r="M493" s="223"/>
      <c r="N493" s="224"/>
      <c r="O493" s="224"/>
      <c r="P493" s="224"/>
      <c r="Q493" s="224"/>
      <c r="R493" s="224"/>
      <c r="S493" s="224"/>
      <c r="T493" s="225"/>
      <c r="AT493" s="226" t="s">
        <v>128</v>
      </c>
      <c r="AU493" s="226" t="s">
        <v>79</v>
      </c>
      <c r="AV493" s="11" t="s">
        <v>79</v>
      </c>
      <c r="AW493" s="11" t="s">
        <v>31</v>
      </c>
      <c r="AX493" s="11" t="s">
        <v>69</v>
      </c>
      <c r="AY493" s="226" t="s">
        <v>118</v>
      </c>
    </row>
    <row r="494" s="13" customFormat="1">
      <c r="B494" s="253"/>
      <c r="C494" s="254"/>
      <c r="D494" s="217" t="s">
        <v>128</v>
      </c>
      <c r="E494" s="255" t="s">
        <v>19</v>
      </c>
      <c r="F494" s="256" t="s">
        <v>456</v>
      </c>
      <c r="G494" s="254"/>
      <c r="H494" s="257">
        <v>1.98</v>
      </c>
      <c r="I494" s="258"/>
      <c r="J494" s="254"/>
      <c r="K494" s="254"/>
      <c r="L494" s="259"/>
      <c r="M494" s="260"/>
      <c r="N494" s="261"/>
      <c r="O494" s="261"/>
      <c r="P494" s="261"/>
      <c r="Q494" s="261"/>
      <c r="R494" s="261"/>
      <c r="S494" s="261"/>
      <c r="T494" s="262"/>
      <c r="AT494" s="263" t="s">
        <v>128</v>
      </c>
      <c r="AU494" s="263" t="s">
        <v>79</v>
      </c>
      <c r="AV494" s="13" t="s">
        <v>136</v>
      </c>
      <c r="AW494" s="13" t="s">
        <v>31</v>
      </c>
      <c r="AX494" s="13" t="s">
        <v>69</v>
      </c>
      <c r="AY494" s="263" t="s">
        <v>118</v>
      </c>
    </row>
    <row r="495" s="11" customFormat="1">
      <c r="B495" s="215"/>
      <c r="C495" s="216"/>
      <c r="D495" s="217" t="s">
        <v>128</v>
      </c>
      <c r="E495" s="218" t="s">
        <v>19</v>
      </c>
      <c r="F495" s="219" t="s">
        <v>768</v>
      </c>
      <c r="G495" s="216"/>
      <c r="H495" s="220">
        <v>0.80000000000000004</v>
      </c>
      <c r="I495" s="221"/>
      <c r="J495" s="216"/>
      <c r="K495" s="216"/>
      <c r="L495" s="222"/>
      <c r="M495" s="223"/>
      <c r="N495" s="224"/>
      <c r="O495" s="224"/>
      <c r="P495" s="224"/>
      <c r="Q495" s="224"/>
      <c r="R495" s="224"/>
      <c r="S495" s="224"/>
      <c r="T495" s="225"/>
      <c r="AT495" s="226" t="s">
        <v>128</v>
      </c>
      <c r="AU495" s="226" t="s">
        <v>79</v>
      </c>
      <c r="AV495" s="11" t="s">
        <v>79</v>
      </c>
      <c r="AW495" s="11" t="s">
        <v>31</v>
      </c>
      <c r="AX495" s="11" t="s">
        <v>69</v>
      </c>
      <c r="AY495" s="226" t="s">
        <v>118</v>
      </c>
    </row>
    <row r="496" s="11" customFormat="1">
      <c r="B496" s="215"/>
      <c r="C496" s="216"/>
      <c r="D496" s="217" t="s">
        <v>128</v>
      </c>
      <c r="E496" s="218" t="s">
        <v>19</v>
      </c>
      <c r="F496" s="219" t="s">
        <v>769</v>
      </c>
      <c r="G496" s="216"/>
      <c r="H496" s="220">
        <v>1.2</v>
      </c>
      <c r="I496" s="221"/>
      <c r="J496" s="216"/>
      <c r="K496" s="216"/>
      <c r="L496" s="222"/>
      <c r="M496" s="223"/>
      <c r="N496" s="224"/>
      <c r="O496" s="224"/>
      <c r="P496" s="224"/>
      <c r="Q496" s="224"/>
      <c r="R496" s="224"/>
      <c r="S496" s="224"/>
      <c r="T496" s="225"/>
      <c r="AT496" s="226" t="s">
        <v>128</v>
      </c>
      <c r="AU496" s="226" t="s">
        <v>79</v>
      </c>
      <c r="AV496" s="11" t="s">
        <v>79</v>
      </c>
      <c r="AW496" s="11" t="s">
        <v>31</v>
      </c>
      <c r="AX496" s="11" t="s">
        <v>69</v>
      </c>
      <c r="AY496" s="226" t="s">
        <v>118</v>
      </c>
    </row>
    <row r="497" s="11" customFormat="1">
      <c r="B497" s="215"/>
      <c r="C497" s="216"/>
      <c r="D497" s="217" t="s">
        <v>128</v>
      </c>
      <c r="E497" s="218" t="s">
        <v>19</v>
      </c>
      <c r="F497" s="219" t="s">
        <v>770</v>
      </c>
      <c r="G497" s="216"/>
      <c r="H497" s="220">
        <v>0.40000000000000002</v>
      </c>
      <c r="I497" s="221"/>
      <c r="J497" s="216"/>
      <c r="K497" s="216"/>
      <c r="L497" s="222"/>
      <c r="M497" s="223"/>
      <c r="N497" s="224"/>
      <c r="O497" s="224"/>
      <c r="P497" s="224"/>
      <c r="Q497" s="224"/>
      <c r="R497" s="224"/>
      <c r="S497" s="224"/>
      <c r="T497" s="225"/>
      <c r="AT497" s="226" t="s">
        <v>128</v>
      </c>
      <c r="AU497" s="226" t="s">
        <v>79</v>
      </c>
      <c r="AV497" s="11" t="s">
        <v>79</v>
      </c>
      <c r="AW497" s="11" t="s">
        <v>31</v>
      </c>
      <c r="AX497" s="11" t="s">
        <v>69</v>
      </c>
      <c r="AY497" s="226" t="s">
        <v>118</v>
      </c>
    </row>
    <row r="498" s="13" customFormat="1">
      <c r="B498" s="253"/>
      <c r="C498" s="254"/>
      <c r="D498" s="217" t="s">
        <v>128</v>
      </c>
      <c r="E498" s="255" t="s">
        <v>19</v>
      </c>
      <c r="F498" s="256" t="s">
        <v>456</v>
      </c>
      <c r="G498" s="254"/>
      <c r="H498" s="257">
        <v>2.3999999999999999</v>
      </c>
      <c r="I498" s="258"/>
      <c r="J498" s="254"/>
      <c r="K498" s="254"/>
      <c r="L498" s="259"/>
      <c r="M498" s="260"/>
      <c r="N498" s="261"/>
      <c r="O498" s="261"/>
      <c r="P498" s="261"/>
      <c r="Q498" s="261"/>
      <c r="R498" s="261"/>
      <c r="S498" s="261"/>
      <c r="T498" s="262"/>
      <c r="AT498" s="263" t="s">
        <v>128</v>
      </c>
      <c r="AU498" s="263" t="s">
        <v>79</v>
      </c>
      <c r="AV498" s="13" t="s">
        <v>136</v>
      </c>
      <c r="AW498" s="13" t="s">
        <v>31</v>
      </c>
      <c r="AX498" s="13" t="s">
        <v>69</v>
      </c>
      <c r="AY498" s="263" t="s">
        <v>118</v>
      </c>
    </row>
    <row r="499" s="11" customFormat="1">
      <c r="B499" s="215"/>
      <c r="C499" s="216"/>
      <c r="D499" s="217" t="s">
        <v>128</v>
      </c>
      <c r="E499" s="218" t="s">
        <v>19</v>
      </c>
      <c r="F499" s="219" t="s">
        <v>771</v>
      </c>
      <c r="G499" s="216"/>
      <c r="H499" s="220">
        <v>0.25900000000000001</v>
      </c>
      <c r="I499" s="221"/>
      <c r="J499" s="216"/>
      <c r="K499" s="216"/>
      <c r="L499" s="222"/>
      <c r="M499" s="223"/>
      <c r="N499" s="224"/>
      <c r="O499" s="224"/>
      <c r="P499" s="224"/>
      <c r="Q499" s="224"/>
      <c r="R499" s="224"/>
      <c r="S499" s="224"/>
      <c r="T499" s="225"/>
      <c r="AT499" s="226" t="s">
        <v>128</v>
      </c>
      <c r="AU499" s="226" t="s">
        <v>79</v>
      </c>
      <c r="AV499" s="11" t="s">
        <v>79</v>
      </c>
      <c r="AW499" s="11" t="s">
        <v>31</v>
      </c>
      <c r="AX499" s="11" t="s">
        <v>69</v>
      </c>
      <c r="AY499" s="226" t="s">
        <v>118</v>
      </c>
    </row>
    <row r="500" s="11" customFormat="1">
      <c r="B500" s="215"/>
      <c r="C500" s="216"/>
      <c r="D500" s="217" t="s">
        <v>128</v>
      </c>
      <c r="E500" s="218" t="s">
        <v>19</v>
      </c>
      <c r="F500" s="219" t="s">
        <v>772</v>
      </c>
      <c r="G500" s="216"/>
      <c r="H500" s="220">
        <v>0.38900000000000001</v>
      </c>
      <c r="I500" s="221"/>
      <c r="J500" s="216"/>
      <c r="K500" s="216"/>
      <c r="L500" s="222"/>
      <c r="M500" s="223"/>
      <c r="N500" s="224"/>
      <c r="O500" s="224"/>
      <c r="P500" s="224"/>
      <c r="Q500" s="224"/>
      <c r="R500" s="224"/>
      <c r="S500" s="224"/>
      <c r="T500" s="225"/>
      <c r="AT500" s="226" t="s">
        <v>128</v>
      </c>
      <c r="AU500" s="226" t="s">
        <v>79</v>
      </c>
      <c r="AV500" s="11" t="s">
        <v>79</v>
      </c>
      <c r="AW500" s="11" t="s">
        <v>31</v>
      </c>
      <c r="AX500" s="11" t="s">
        <v>69</v>
      </c>
      <c r="AY500" s="226" t="s">
        <v>118</v>
      </c>
    </row>
    <row r="501" s="11" customFormat="1">
      <c r="B501" s="215"/>
      <c r="C501" s="216"/>
      <c r="D501" s="217" t="s">
        <v>128</v>
      </c>
      <c r="E501" s="218" t="s">
        <v>19</v>
      </c>
      <c r="F501" s="219" t="s">
        <v>773</v>
      </c>
      <c r="G501" s="216"/>
      <c r="H501" s="220">
        <v>0.13</v>
      </c>
      <c r="I501" s="221"/>
      <c r="J501" s="216"/>
      <c r="K501" s="216"/>
      <c r="L501" s="222"/>
      <c r="M501" s="223"/>
      <c r="N501" s="224"/>
      <c r="O501" s="224"/>
      <c r="P501" s="224"/>
      <c r="Q501" s="224"/>
      <c r="R501" s="224"/>
      <c r="S501" s="224"/>
      <c r="T501" s="225"/>
      <c r="AT501" s="226" t="s">
        <v>128</v>
      </c>
      <c r="AU501" s="226" t="s">
        <v>79</v>
      </c>
      <c r="AV501" s="11" t="s">
        <v>79</v>
      </c>
      <c r="AW501" s="11" t="s">
        <v>31</v>
      </c>
      <c r="AX501" s="11" t="s">
        <v>69</v>
      </c>
      <c r="AY501" s="226" t="s">
        <v>118</v>
      </c>
    </row>
    <row r="502" s="13" customFormat="1">
      <c r="B502" s="253"/>
      <c r="C502" s="254"/>
      <c r="D502" s="217" t="s">
        <v>128</v>
      </c>
      <c r="E502" s="255" t="s">
        <v>19</v>
      </c>
      <c r="F502" s="256" t="s">
        <v>456</v>
      </c>
      <c r="G502" s="254"/>
      <c r="H502" s="257">
        <v>0.77800000000000002</v>
      </c>
      <c r="I502" s="258"/>
      <c r="J502" s="254"/>
      <c r="K502" s="254"/>
      <c r="L502" s="259"/>
      <c r="M502" s="260"/>
      <c r="N502" s="261"/>
      <c r="O502" s="261"/>
      <c r="P502" s="261"/>
      <c r="Q502" s="261"/>
      <c r="R502" s="261"/>
      <c r="S502" s="261"/>
      <c r="T502" s="262"/>
      <c r="AT502" s="263" t="s">
        <v>128</v>
      </c>
      <c r="AU502" s="263" t="s">
        <v>79</v>
      </c>
      <c r="AV502" s="13" t="s">
        <v>136</v>
      </c>
      <c r="AW502" s="13" t="s">
        <v>31</v>
      </c>
      <c r="AX502" s="13" t="s">
        <v>69</v>
      </c>
      <c r="AY502" s="263" t="s">
        <v>118</v>
      </c>
    </row>
    <row r="503" s="11" customFormat="1">
      <c r="B503" s="215"/>
      <c r="C503" s="216"/>
      <c r="D503" s="217" t="s">
        <v>128</v>
      </c>
      <c r="E503" s="218" t="s">
        <v>19</v>
      </c>
      <c r="F503" s="219" t="s">
        <v>774</v>
      </c>
      <c r="G503" s="216"/>
      <c r="H503" s="220">
        <v>6.4800000000000004</v>
      </c>
      <c r="I503" s="221"/>
      <c r="J503" s="216"/>
      <c r="K503" s="216"/>
      <c r="L503" s="222"/>
      <c r="M503" s="223"/>
      <c r="N503" s="224"/>
      <c r="O503" s="224"/>
      <c r="P503" s="224"/>
      <c r="Q503" s="224"/>
      <c r="R503" s="224"/>
      <c r="S503" s="224"/>
      <c r="T503" s="225"/>
      <c r="AT503" s="226" t="s">
        <v>128</v>
      </c>
      <c r="AU503" s="226" t="s">
        <v>79</v>
      </c>
      <c r="AV503" s="11" t="s">
        <v>79</v>
      </c>
      <c r="AW503" s="11" t="s">
        <v>31</v>
      </c>
      <c r="AX503" s="11" t="s">
        <v>69</v>
      </c>
      <c r="AY503" s="226" t="s">
        <v>118</v>
      </c>
    </row>
    <row r="504" s="11" customFormat="1">
      <c r="B504" s="215"/>
      <c r="C504" s="216"/>
      <c r="D504" s="217" t="s">
        <v>128</v>
      </c>
      <c r="E504" s="218" t="s">
        <v>19</v>
      </c>
      <c r="F504" s="219" t="s">
        <v>775</v>
      </c>
      <c r="G504" s="216"/>
      <c r="H504" s="220">
        <v>9.7200000000000006</v>
      </c>
      <c r="I504" s="221"/>
      <c r="J504" s="216"/>
      <c r="K504" s="216"/>
      <c r="L504" s="222"/>
      <c r="M504" s="223"/>
      <c r="N504" s="224"/>
      <c r="O504" s="224"/>
      <c r="P504" s="224"/>
      <c r="Q504" s="224"/>
      <c r="R504" s="224"/>
      <c r="S504" s="224"/>
      <c r="T504" s="225"/>
      <c r="AT504" s="226" t="s">
        <v>128</v>
      </c>
      <c r="AU504" s="226" t="s">
        <v>79</v>
      </c>
      <c r="AV504" s="11" t="s">
        <v>79</v>
      </c>
      <c r="AW504" s="11" t="s">
        <v>31</v>
      </c>
      <c r="AX504" s="11" t="s">
        <v>69</v>
      </c>
      <c r="AY504" s="226" t="s">
        <v>118</v>
      </c>
    </row>
    <row r="505" s="11" customFormat="1">
      <c r="B505" s="215"/>
      <c r="C505" s="216"/>
      <c r="D505" s="217" t="s">
        <v>128</v>
      </c>
      <c r="E505" s="218" t="s">
        <v>19</v>
      </c>
      <c r="F505" s="219" t="s">
        <v>776</v>
      </c>
      <c r="G505" s="216"/>
      <c r="H505" s="220">
        <v>3.2400000000000002</v>
      </c>
      <c r="I505" s="221"/>
      <c r="J505" s="216"/>
      <c r="K505" s="216"/>
      <c r="L505" s="222"/>
      <c r="M505" s="223"/>
      <c r="N505" s="224"/>
      <c r="O505" s="224"/>
      <c r="P505" s="224"/>
      <c r="Q505" s="224"/>
      <c r="R505" s="224"/>
      <c r="S505" s="224"/>
      <c r="T505" s="225"/>
      <c r="AT505" s="226" t="s">
        <v>128</v>
      </c>
      <c r="AU505" s="226" t="s">
        <v>79</v>
      </c>
      <c r="AV505" s="11" t="s">
        <v>79</v>
      </c>
      <c r="AW505" s="11" t="s">
        <v>31</v>
      </c>
      <c r="AX505" s="11" t="s">
        <v>69</v>
      </c>
      <c r="AY505" s="226" t="s">
        <v>118</v>
      </c>
    </row>
    <row r="506" s="11" customFormat="1">
      <c r="B506" s="215"/>
      <c r="C506" s="216"/>
      <c r="D506" s="217" t="s">
        <v>128</v>
      </c>
      <c r="E506" s="218" t="s">
        <v>19</v>
      </c>
      <c r="F506" s="219" t="s">
        <v>777</v>
      </c>
      <c r="G506" s="216"/>
      <c r="H506" s="220">
        <v>3.2400000000000002</v>
      </c>
      <c r="I506" s="221"/>
      <c r="J506" s="216"/>
      <c r="K506" s="216"/>
      <c r="L506" s="222"/>
      <c r="M506" s="223"/>
      <c r="N506" s="224"/>
      <c r="O506" s="224"/>
      <c r="P506" s="224"/>
      <c r="Q506" s="224"/>
      <c r="R506" s="224"/>
      <c r="S506" s="224"/>
      <c r="T506" s="225"/>
      <c r="AT506" s="226" t="s">
        <v>128</v>
      </c>
      <c r="AU506" s="226" t="s">
        <v>79</v>
      </c>
      <c r="AV506" s="11" t="s">
        <v>79</v>
      </c>
      <c r="AW506" s="11" t="s">
        <v>31</v>
      </c>
      <c r="AX506" s="11" t="s">
        <v>69</v>
      </c>
      <c r="AY506" s="226" t="s">
        <v>118</v>
      </c>
    </row>
    <row r="507" s="11" customFormat="1">
      <c r="B507" s="215"/>
      <c r="C507" s="216"/>
      <c r="D507" s="217" t="s">
        <v>128</v>
      </c>
      <c r="E507" s="218" t="s">
        <v>19</v>
      </c>
      <c r="F507" s="219" t="s">
        <v>778</v>
      </c>
      <c r="G507" s="216"/>
      <c r="H507" s="220">
        <v>9.7200000000000006</v>
      </c>
      <c r="I507" s="221"/>
      <c r="J507" s="216"/>
      <c r="K507" s="216"/>
      <c r="L507" s="222"/>
      <c r="M507" s="223"/>
      <c r="N507" s="224"/>
      <c r="O507" s="224"/>
      <c r="P507" s="224"/>
      <c r="Q507" s="224"/>
      <c r="R507" s="224"/>
      <c r="S507" s="224"/>
      <c r="T507" s="225"/>
      <c r="AT507" s="226" t="s">
        <v>128</v>
      </c>
      <c r="AU507" s="226" t="s">
        <v>79</v>
      </c>
      <c r="AV507" s="11" t="s">
        <v>79</v>
      </c>
      <c r="AW507" s="11" t="s">
        <v>31</v>
      </c>
      <c r="AX507" s="11" t="s">
        <v>69</v>
      </c>
      <c r="AY507" s="226" t="s">
        <v>118</v>
      </c>
    </row>
    <row r="508" s="11" customFormat="1">
      <c r="B508" s="215"/>
      <c r="C508" s="216"/>
      <c r="D508" s="217" t="s">
        <v>128</v>
      </c>
      <c r="E508" s="218" t="s">
        <v>19</v>
      </c>
      <c r="F508" s="219" t="s">
        <v>779</v>
      </c>
      <c r="G508" s="216"/>
      <c r="H508" s="220">
        <v>19.440000000000001</v>
      </c>
      <c r="I508" s="221"/>
      <c r="J508" s="216"/>
      <c r="K508" s="216"/>
      <c r="L508" s="222"/>
      <c r="M508" s="223"/>
      <c r="N508" s="224"/>
      <c r="O508" s="224"/>
      <c r="P508" s="224"/>
      <c r="Q508" s="224"/>
      <c r="R508" s="224"/>
      <c r="S508" s="224"/>
      <c r="T508" s="225"/>
      <c r="AT508" s="226" t="s">
        <v>128</v>
      </c>
      <c r="AU508" s="226" t="s">
        <v>79</v>
      </c>
      <c r="AV508" s="11" t="s">
        <v>79</v>
      </c>
      <c r="AW508" s="11" t="s">
        <v>31</v>
      </c>
      <c r="AX508" s="11" t="s">
        <v>69</v>
      </c>
      <c r="AY508" s="226" t="s">
        <v>118</v>
      </c>
    </row>
    <row r="509" s="11" customFormat="1">
      <c r="B509" s="215"/>
      <c r="C509" s="216"/>
      <c r="D509" s="217" t="s">
        <v>128</v>
      </c>
      <c r="E509" s="218" t="s">
        <v>19</v>
      </c>
      <c r="F509" s="219" t="s">
        <v>780</v>
      </c>
      <c r="G509" s="216"/>
      <c r="H509" s="220">
        <v>12.960000000000001</v>
      </c>
      <c r="I509" s="221"/>
      <c r="J509" s="216"/>
      <c r="K509" s="216"/>
      <c r="L509" s="222"/>
      <c r="M509" s="223"/>
      <c r="N509" s="224"/>
      <c r="O509" s="224"/>
      <c r="P509" s="224"/>
      <c r="Q509" s="224"/>
      <c r="R509" s="224"/>
      <c r="S509" s="224"/>
      <c r="T509" s="225"/>
      <c r="AT509" s="226" t="s">
        <v>128</v>
      </c>
      <c r="AU509" s="226" t="s">
        <v>79</v>
      </c>
      <c r="AV509" s="11" t="s">
        <v>79</v>
      </c>
      <c r="AW509" s="11" t="s">
        <v>31</v>
      </c>
      <c r="AX509" s="11" t="s">
        <v>69</v>
      </c>
      <c r="AY509" s="226" t="s">
        <v>118</v>
      </c>
    </row>
    <row r="510" s="11" customFormat="1">
      <c r="B510" s="215"/>
      <c r="C510" s="216"/>
      <c r="D510" s="217" t="s">
        <v>128</v>
      </c>
      <c r="E510" s="218" t="s">
        <v>19</v>
      </c>
      <c r="F510" s="219" t="s">
        <v>781</v>
      </c>
      <c r="G510" s="216"/>
      <c r="H510" s="220">
        <v>9.7200000000000006</v>
      </c>
      <c r="I510" s="221"/>
      <c r="J510" s="216"/>
      <c r="K510" s="216"/>
      <c r="L510" s="222"/>
      <c r="M510" s="223"/>
      <c r="N510" s="224"/>
      <c r="O510" s="224"/>
      <c r="P510" s="224"/>
      <c r="Q510" s="224"/>
      <c r="R510" s="224"/>
      <c r="S510" s="224"/>
      <c r="T510" s="225"/>
      <c r="AT510" s="226" t="s">
        <v>128</v>
      </c>
      <c r="AU510" s="226" t="s">
        <v>79</v>
      </c>
      <c r="AV510" s="11" t="s">
        <v>79</v>
      </c>
      <c r="AW510" s="11" t="s">
        <v>31</v>
      </c>
      <c r="AX510" s="11" t="s">
        <v>69</v>
      </c>
      <c r="AY510" s="226" t="s">
        <v>118</v>
      </c>
    </row>
    <row r="511" s="11" customFormat="1">
      <c r="B511" s="215"/>
      <c r="C511" s="216"/>
      <c r="D511" s="217" t="s">
        <v>128</v>
      </c>
      <c r="E511" s="218" t="s">
        <v>19</v>
      </c>
      <c r="F511" s="219" t="s">
        <v>782</v>
      </c>
      <c r="G511" s="216"/>
      <c r="H511" s="220">
        <v>19.440000000000001</v>
      </c>
      <c r="I511" s="221"/>
      <c r="J511" s="216"/>
      <c r="K511" s="216"/>
      <c r="L511" s="222"/>
      <c r="M511" s="223"/>
      <c r="N511" s="224"/>
      <c r="O511" s="224"/>
      <c r="P511" s="224"/>
      <c r="Q511" s="224"/>
      <c r="R511" s="224"/>
      <c r="S511" s="224"/>
      <c r="T511" s="225"/>
      <c r="AT511" s="226" t="s">
        <v>128</v>
      </c>
      <c r="AU511" s="226" t="s">
        <v>79</v>
      </c>
      <c r="AV511" s="11" t="s">
        <v>79</v>
      </c>
      <c r="AW511" s="11" t="s">
        <v>31</v>
      </c>
      <c r="AX511" s="11" t="s">
        <v>69</v>
      </c>
      <c r="AY511" s="226" t="s">
        <v>118</v>
      </c>
    </row>
    <row r="512" s="11" customFormat="1">
      <c r="B512" s="215"/>
      <c r="C512" s="216"/>
      <c r="D512" s="217" t="s">
        <v>128</v>
      </c>
      <c r="E512" s="218" t="s">
        <v>19</v>
      </c>
      <c r="F512" s="219" t="s">
        <v>783</v>
      </c>
      <c r="G512" s="216"/>
      <c r="H512" s="220">
        <v>6.4800000000000004</v>
      </c>
      <c r="I512" s="221"/>
      <c r="J512" s="216"/>
      <c r="K512" s="216"/>
      <c r="L512" s="222"/>
      <c r="M512" s="223"/>
      <c r="N512" s="224"/>
      <c r="O512" s="224"/>
      <c r="P512" s="224"/>
      <c r="Q512" s="224"/>
      <c r="R512" s="224"/>
      <c r="S512" s="224"/>
      <c r="T512" s="225"/>
      <c r="AT512" s="226" t="s">
        <v>128</v>
      </c>
      <c r="AU512" s="226" t="s">
        <v>79</v>
      </c>
      <c r="AV512" s="11" t="s">
        <v>79</v>
      </c>
      <c r="AW512" s="11" t="s">
        <v>31</v>
      </c>
      <c r="AX512" s="11" t="s">
        <v>69</v>
      </c>
      <c r="AY512" s="226" t="s">
        <v>118</v>
      </c>
    </row>
    <row r="513" s="13" customFormat="1">
      <c r="B513" s="253"/>
      <c r="C513" s="254"/>
      <c r="D513" s="217" t="s">
        <v>128</v>
      </c>
      <c r="E513" s="255" t="s">
        <v>19</v>
      </c>
      <c r="F513" s="256" t="s">
        <v>456</v>
      </c>
      <c r="G513" s="254"/>
      <c r="H513" s="257">
        <v>100.44000000000001</v>
      </c>
      <c r="I513" s="258"/>
      <c r="J513" s="254"/>
      <c r="K513" s="254"/>
      <c r="L513" s="259"/>
      <c r="M513" s="260"/>
      <c r="N513" s="261"/>
      <c r="O513" s="261"/>
      <c r="P513" s="261"/>
      <c r="Q513" s="261"/>
      <c r="R513" s="261"/>
      <c r="S513" s="261"/>
      <c r="T513" s="262"/>
      <c r="AT513" s="263" t="s">
        <v>128</v>
      </c>
      <c r="AU513" s="263" t="s">
        <v>79</v>
      </c>
      <c r="AV513" s="13" t="s">
        <v>136</v>
      </c>
      <c r="AW513" s="13" t="s">
        <v>31</v>
      </c>
      <c r="AX513" s="13" t="s">
        <v>69</v>
      </c>
      <c r="AY513" s="263" t="s">
        <v>118</v>
      </c>
    </row>
    <row r="514" s="12" customFormat="1">
      <c r="B514" s="232"/>
      <c r="C514" s="233"/>
      <c r="D514" s="217" t="s">
        <v>128</v>
      </c>
      <c r="E514" s="234" t="s">
        <v>19</v>
      </c>
      <c r="F514" s="235" t="s">
        <v>213</v>
      </c>
      <c r="G514" s="233"/>
      <c r="H514" s="236">
        <v>105.598</v>
      </c>
      <c r="I514" s="237"/>
      <c r="J514" s="233"/>
      <c r="K514" s="233"/>
      <c r="L514" s="238"/>
      <c r="M514" s="239"/>
      <c r="N514" s="240"/>
      <c r="O514" s="240"/>
      <c r="P514" s="240"/>
      <c r="Q514" s="240"/>
      <c r="R514" s="240"/>
      <c r="S514" s="240"/>
      <c r="T514" s="241"/>
      <c r="AT514" s="242" t="s">
        <v>128</v>
      </c>
      <c r="AU514" s="242" t="s">
        <v>79</v>
      </c>
      <c r="AV514" s="12" t="s">
        <v>140</v>
      </c>
      <c r="AW514" s="12" t="s">
        <v>31</v>
      </c>
      <c r="AX514" s="12" t="s">
        <v>77</v>
      </c>
      <c r="AY514" s="242" t="s">
        <v>118</v>
      </c>
    </row>
    <row r="515" s="1" customFormat="1" ht="22.5" customHeight="1">
      <c r="B515" s="37"/>
      <c r="C515" s="203" t="s">
        <v>371</v>
      </c>
      <c r="D515" s="203" t="s">
        <v>121</v>
      </c>
      <c r="E515" s="204" t="s">
        <v>516</v>
      </c>
      <c r="F515" s="205" t="s">
        <v>517</v>
      </c>
      <c r="G515" s="206" t="s">
        <v>499</v>
      </c>
      <c r="H515" s="207">
        <v>2006.3620000000001</v>
      </c>
      <c r="I515" s="208"/>
      <c r="J515" s="209">
        <f>ROUND(I515*H515,2)</f>
        <v>0</v>
      </c>
      <c r="K515" s="205" t="s">
        <v>125</v>
      </c>
      <c r="L515" s="42"/>
      <c r="M515" s="210" t="s">
        <v>19</v>
      </c>
      <c r="N515" s="211" t="s">
        <v>40</v>
      </c>
      <c r="O515" s="78"/>
      <c r="P515" s="212">
        <f>O515*H515</f>
        <v>0</v>
      </c>
      <c r="Q515" s="212">
        <v>0</v>
      </c>
      <c r="R515" s="212">
        <f>Q515*H515</f>
        <v>0</v>
      </c>
      <c r="S515" s="212">
        <v>0</v>
      </c>
      <c r="T515" s="213">
        <f>S515*H515</f>
        <v>0</v>
      </c>
      <c r="AR515" s="16" t="s">
        <v>140</v>
      </c>
      <c r="AT515" s="16" t="s">
        <v>121</v>
      </c>
      <c r="AU515" s="16" t="s">
        <v>79</v>
      </c>
      <c r="AY515" s="16" t="s">
        <v>118</v>
      </c>
      <c r="BE515" s="214">
        <f>IF(N515="základní",J515,0)</f>
        <v>0</v>
      </c>
      <c r="BF515" s="214">
        <f>IF(N515="snížená",J515,0)</f>
        <v>0</v>
      </c>
      <c r="BG515" s="214">
        <f>IF(N515="zákl. přenesená",J515,0)</f>
        <v>0</v>
      </c>
      <c r="BH515" s="214">
        <f>IF(N515="sníž. přenesená",J515,0)</f>
        <v>0</v>
      </c>
      <c r="BI515" s="214">
        <f>IF(N515="nulová",J515,0)</f>
        <v>0</v>
      </c>
      <c r="BJ515" s="16" t="s">
        <v>77</v>
      </c>
      <c r="BK515" s="214">
        <f>ROUND(I515*H515,2)</f>
        <v>0</v>
      </c>
      <c r="BL515" s="16" t="s">
        <v>140</v>
      </c>
      <c r="BM515" s="16" t="s">
        <v>784</v>
      </c>
    </row>
    <row r="516" s="1" customFormat="1">
      <c r="B516" s="37"/>
      <c r="C516" s="38"/>
      <c r="D516" s="217" t="s">
        <v>208</v>
      </c>
      <c r="E516" s="38"/>
      <c r="F516" s="227" t="s">
        <v>501</v>
      </c>
      <c r="G516" s="38"/>
      <c r="H516" s="38"/>
      <c r="I516" s="129"/>
      <c r="J516" s="38"/>
      <c r="K516" s="38"/>
      <c r="L516" s="42"/>
      <c r="M516" s="228"/>
      <c r="N516" s="78"/>
      <c r="O516" s="78"/>
      <c r="P516" s="78"/>
      <c r="Q516" s="78"/>
      <c r="R516" s="78"/>
      <c r="S516" s="78"/>
      <c r="T516" s="79"/>
      <c r="AT516" s="16" t="s">
        <v>208</v>
      </c>
      <c r="AU516" s="16" t="s">
        <v>79</v>
      </c>
    </row>
    <row r="517" s="11" customFormat="1">
      <c r="B517" s="215"/>
      <c r="C517" s="216"/>
      <c r="D517" s="217" t="s">
        <v>128</v>
      </c>
      <c r="E517" s="218" t="s">
        <v>19</v>
      </c>
      <c r="F517" s="219" t="s">
        <v>785</v>
      </c>
      <c r="G517" s="216"/>
      <c r="H517" s="220">
        <v>2006.3620000000001</v>
      </c>
      <c r="I517" s="221"/>
      <c r="J517" s="216"/>
      <c r="K517" s="216"/>
      <c r="L517" s="222"/>
      <c r="M517" s="223"/>
      <c r="N517" s="224"/>
      <c r="O517" s="224"/>
      <c r="P517" s="224"/>
      <c r="Q517" s="224"/>
      <c r="R517" s="224"/>
      <c r="S517" s="224"/>
      <c r="T517" s="225"/>
      <c r="AT517" s="226" t="s">
        <v>128</v>
      </c>
      <c r="AU517" s="226" t="s">
        <v>79</v>
      </c>
      <c r="AV517" s="11" t="s">
        <v>79</v>
      </c>
      <c r="AW517" s="11" t="s">
        <v>31</v>
      </c>
      <c r="AX517" s="11" t="s">
        <v>77</v>
      </c>
      <c r="AY517" s="226" t="s">
        <v>118</v>
      </c>
    </row>
    <row r="518" s="1" customFormat="1" ht="16.5" customHeight="1">
      <c r="B518" s="37"/>
      <c r="C518" s="203" t="s">
        <v>377</v>
      </c>
      <c r="D518" s="203" t="s">
        <v>121</v>
      </c>
      <c r="E518" s="204" t="s">
        <v>521</v>
      </c>
      <c r="F518" s="205" t="s">
        <v>522</v>
      </c>
      <c r="G518" s="206" t="s">
        <v>499</v>
      </c>
      <c r="H518" s="207">
        <v>63</v>
      </c>
      <c r="I518" s="208"/>
      <c r="J518" s="209">
        <f>ROUND(I518*H518,2)</f>
        <v>0</v>
      </c>
      <c r="K518" s="205" t="s">
        <v>125</v>
      </c>
      <c r="L518" s="42"/>
      <c r="M518" s="210" t="s">
        <v>19</v>
      </c>
      <c r="N518" s="211" t="s">
        <v>40</v>
      </c>
      <c r="O518" s="78"/>
      <c r="P518" s="212">
        <f>O518*H518</f>
        <v>0</v>
      </c>
      <c r="Q518" s="212">
        <v>0</v>
      </c>
      <c r="R518" s="212">
        <f>Q518*H518</f>
        <v>0</v>
      </c>
      <c r="S518" s="212">
        <v>0</v>
      </c>
      <c r="T518" s="213">
        <f>S518*H518</f>
        <v>0</v>
      </c>
      <c r="AR518" s="16" t="s">
        <v>140</v>
      </c>
      <c r="AT518" s="16" t="s">
        <v>121</v>
      </c>
      <c r="AU518" s="16" t="s">
        <v>79</v>
      </c>
      <c r="AY518" s="16" t="s">
        <v>118</v>
      </c>
      <c r="BE518" s="214">
        <f>IF(N518="základní",J518,0)</f>
        <v>0</v>
      </c>
      <c r="BF518" s="214">
        <f>IF(N518="snížená",J518,0)</f>
        <v>0</v>
      </c>
      <c r="BG518" s="214">
        <f>IF(N518="zákl. přenesená",J518,0)</f>
        <v>0</v>
      </c>
      <c r="BH518" s="214">
        <f>IF(N518="sníž. přenesená",J518,0)</f>
        <v>0</v>
      </c>
      <c r="BI518" s="214">
        <f>IF(N518="nulová",J518,0)</f>
        <v>0</v>
      </c>
      <c r="BJ518" s="16" t="s">
        <v>77</v>
      </c>
      <c r="BK518" s="214">
        <f>ROUND(I518*H518,2)</f>
        <v>0</v>
      </c>
      <c r="BL518" s="16" t="s">
        <v>140</v>
      </c>
      <c r="BM518" s="16" t="s">
        <v>786</v>
      </c>
    </row>
    <row r="519" s="1" customFormat="1">
      <c r="B519" s="37"/>
      <c r="C519" s="38"/>
      <c r="D519" s="217" t="s">
        <v>208</v>
      </c>
      <c r="E519" s="38"/>
      <c r="F519" s="227" t="s">
        <v>501</v>
      </c>
      <c r="G519" s="38"/>
      <c r="H519" s="38"/>
      <c r="I519" s="129"/>
      <c r="J519" s="38"/>
      <c r="K519" s="38"/>
      <c r="L519" s="42"/>
      <c r="M519" s="228"/>
      <c r="N519" s="78"/>
      <c r="O519" s="78"/>
      <c r="P519" s="78"/>
      <c r="Q519" s="78"/>
      <c r="R519" s="78"/>
      <c r="S519" s="78"/>
      <c r="T519" s="79"/>
      <c r="AT519" s="16" t="s">
        <v>208</v>
      </c>
      <c r="AU519" s="16" t="s">
        <v>79</v>
      </c>
    </row>
    <row r="520" s="11" customFormat="1">
      <c r="B520" s="215"/>
      <c r="C520" s="216"/>
      <c r="D520" s="217" t="s">
        <v>128</v>
      </c>
      <c r="E520" s="218" t="s">
        <v>19</v>
      </c>
      <c r="F520" s="219" t="s">
        <v>787</v>
      </c>
      <c r="G520" s="216"/>
      <c r="H520" s="220">
        <v>2.5</v>
      </c>
      <c r="I520" s="221"/>
      <c r="J520" s="216"/>
      <c r="K520" s="216"/>
      <c r="L520" s="222"/>
      <c r="M520" s="223"/>
      <c r="N520" s="224"/>
      <c r="O520" s="224"/>
      <c r="P520" s="224"/>
      <c r="Q520" s="224"/>
      <c r="R520" s="224"/>
      <c r="S520" s="224"/>
      <c r="T520" s="225"/>
      <c r="AT520" s="226" t="s">
        <v>128</v>
      </c>
      <c r="AU520" s="226" t="s">
        <v>79</v>
      </c>
      <c r="AV520" s="11" t="s">
        <v>79</v>
      </c>
      <c r="AW520" s="11" t="s">
        <v>31</v>
      </c>
      <c r="AX520" s="11" t="s">
        <v>69</v>
      </c>
      <c r="AY520" s="226" t="s">
        <v>118</v>
      </c>
    </row>
    <row r="521" s="11" customFormat="1">
      <c r="B521" s="215"/>
      <c r="C521" s="216"/>
      <c r="D521" s="217" t="s">
        <v>128</v>
      </c>
      <c r="E521" s="218" t="s">
        <v>19</v>
      </c>
      <c r="F521" s="219" t="s">
        <v>788</v>
      </c>
      <c r="G521" s="216"/>
      <c r="H521" s="220">
        <v>2.5</v>
      </c>
      <c r="I521" s="221"/>
      <c r="J521" s="216"/>
      <c r="K521" s="216"/>
      <c r="L521" s="222"/>
      <c r="M521" s="223"/>
      <c r="N521" s="224"/>
      <c r="O521" s="224"/>
      <c r="P521" s="224"/>
      <c r="Q521" s="224"/>
      <c r="R521" s="224"/>
      <c r="S521" s="224"/>
      <c r="T521" s="225"/>
      <c r="AT521" s="226" t="s">
        <v>128</v>
      </c>
      <c r="AU521" s="226" t="s">
        <v>79</v>
      </c>
      <c r="AV521" s="11" t="s">
        <v>79</v>
      </c>
      <c r="AW521" s="11" t="s">
        <v>31</v>
      </c>
      <c r="AX521" s="11" t="s">
        <v>69</v>
      </c>
      <c r="AY521" s="226" t="s">
        <v>118</v>
      </c>
    </row>
    <row r="522" s="11" customFormat="1">
      <c r="B522" s="215"/>
      <c r="C522" s="216"/>
      <c r="D522" s="217" t="s">
        <v>128</v>
      </c>
      <c r="E522" s="218" t="s">
        <v>19</v>
      </c>
      <c r="F522" s="219" t="s">
        <v>789</v>
      </c>
      <c r="G522" s="216"/>
      <c r="H522" s="220">
        <v>2.5</v>
      </c>
      <c r="I522" s="221"/>
      <c r="J522" s="216"/>
      <c r="K522" s="216"/>
      <c r="L522" s="222"/>
      <c r="M522" s="223"/>
      <c r="N522" s="224"/>
      <c r="O522" s="224"/>
      <c r="P522" s="224"/>
      <c r="Q522" s="224"/>
      <c r="R522" s="224"/>
      <c r="S522" s="224"/>
      <c r="T522" s="225"/>
      <c r="AT522" s="226" t="s">
        <v>128</v>
      </c>
      <c r="AU522" s="226" t="s">
        <v>79</v>
      </c>
      <c r="AV522" s="11" t="s">
        <v>79</v>
      </c>
      <c r="AW522" s="11" t="s">
        <v>31</v>
      </c>
      <c r="AX522" s="11" t="s">
        <v>69</v>
      </c>
      <c r="AY522" s="226" t="s">
        <v>118</v>
      </c>
    </row>
    <row r="523" s="11" customFormat="1">
      <c r="B523" s="215"/>
      <c r="C523" s="216"/>
      <c r="D523" s="217" t="s">
        <v>128</v>
      </c>
      <c r="E523" s="218" t="s">
        <v>19</v>
      </c>
      <c r="F523" s="219" t="s">
        <v>790</v>
      </c>
      <c r="G523" s="216"/>
      <c r="H523" s="220">
        <v>2.5</v>
      </c>
      <c r="I523" s="221"/>
      <c r="J523" s="216"/>
      <c r="K523" s="216"/>
      <c r="L523" s="222"/>
      <c r="M523" s="223"/>
      <c r="N523" s="224"/>
      <c r="O523" s="224"/>
      <c r="P523" s="224"/>
      <c r="Q523" s="224"/>
      <c r="R523" s="224"/>
      <c r="S523" s="224"/>
      <c r="T523" s="225"/>
      <c r="AT523" s="226" t="s">
        <v>128</v>
      </c>
      <c r="AU523" s="226" t="s">
        <v>79</v>
      </c>
      <c r="AV523" s="11" t="s">
        <v>79</v>
      </c>
      <c r="AW523" s="11" t="s">
        <v>31</v>
      </c>
      <c r="AX523" s="11" t="s">
        <v>69</v>
      </c>
      <c r="AY523" s="226" t="s">
        <v>118</v>
      </c>
    </row>
    <row r="524" s="11" customFormat="1">
      <c r="B524" s="215"/>
      <c r="C524" s="216"/>
      <c r="D524" s="217" t="s">
        <v>128</v>
      </c>
      <c r="E524" s="218" t="s">
        <v>19</v>
      </c>
      <c r="F524" s="219" t="s">
        <v>791</v>
      </c>
      <c r="G524" s="216"/>
      <c r="H524" s="220">
        <v>2.5</v>
      </c>
      <c r="I524" s="221"/>
      <c r="J524" s="216"/>
      <c r="K524" s="216"/>
      <c r="L524" s="222"/>
      <c r="M524" s="223"/>
      <c r="N524" s="224"/>
      <c r="O524" s="224"/>
      <c r="P524" s="224"/>
      <c r="Q524" s="224"/>
      <c r="R524" s="224"/>
      <c r="S524" s="224"/>
      <c r="T524" s="225"/>
      <c r="AT524" s="226" t="s">
        <v>128</v>
      </c>
      <c r="AU524" s="226" t="s">
        <v>79</v>
      </c>
      <c r="AV524" s="11" t="s">
        <v>79</v>
      </c>
      <c r="AW524" s="11" t="s">
        <v>31</v>
      </c>
      <c r="AX524" s="11" t="s">
        <v>69</v>
      </c>
      <c r="AY524" s="226" t="s">
        <v>118</v>
      </c>
    </row>
    <row r="525" s="11" customFormat="1">
      <c r="B525" s="215"/>
      <c r="C525" s="216"/>
      <c r="D525" s="217" t="s">
        <v>128</v>
      </c>
      <c r="E525" s="218" t="s">
        <v>19</v>
      </c>
      <c r="F525" s="219" t="s">
        <v>792</v>
      </c>
      <c r="G525" s="216"/>
      <c r="H525" s="220">
        <v>2.5</v>
      </c>
      <c r="I525" s="221"/>
      <c r="J525" s="216"/>
      <c r="K525" s="216"/>
      <c r="L525" s="222"/>
      <c r="M525" s="223"/>
      <c r="N525" s="224"/>
      <c r="O525" s="224"/>
      <c r="P525" s="224"/>
      <c r="Q525" s="224"/>
      <c r="R525" s="224"/>
      <c r="S525" s="224"/>
      <c r="T525" s="225"/>
      <c r="AT525" s="226" t="s">
        <v>128</v>
      </c>
      <c r="AU525" s="226" t="s">
        <v>79</v>
      </c>
      <c r="AV525" s="11" t="s">
        <v>79</v>
      </c>
      <c r="AW525" s="11" t="s">
        <v>31</v>
      </c>
      <c r="AX525" s="11" t="s">
        <v>69</v>
      </c>
      <c r="AY525" s="226" t="s">
        <v>118</v>
      </c>
    </row>
    <row r="526" s="11" customFormat="1">
      <c r="B526" s="215"/>
      <c r="C526" s="216"/>
      <c r="D526" s="217" t="s">
        <v>128</v>
      </c>
      <c r="E526" s="218" t="s">
        <v>19</v>
      </c>
      <c r="F526" s="219" t="s">
        <v>793</v>
      </c>
      <c r="G526" s="216"/>
      <c r="H526" s="220">
        <v>2.5</v>
      </c>
      <c r="I526" s="221"/>
      <c r="J526" s="216"/>
      <c r="K526" s="216"/>
      <c r="L526" s="222"/>
      <c r="M526" s="223"/>
      <c r="N526" s="224"/>
      <c r="O526" s="224"/>
      <c r="P526" s="224"/>
      <c r="Q526" s="224"/>
      <c r="R526" s="224"/>
      <c r="S526" s="224"/>
      <c r="T526" s="225"/>
      <c r="AT526" s="226" t="s">
        <v>128</v>
      </c>
      <c r="AU526" s="226" t="s">
        <v>79</v>
      </c>
      <c r="AV526" s="11" t="s">
        <v>79</v>
      </c>
      <c r="AW526" s="11" t="s">
        <v>31</v>
      </c>
      <c r="AX526" s="11" t="s">
        <v>69</v>
      </c>
      <c r="AY526" s="226" t="s">
        <v>118</v>
      </c>
    </row>
    <row r="527" s="11" customFormat="1">
      <c r="B527" s="215"/>
      <c r="C527" s="216"/>
      <c r="D527" s="217" t="s">
        <v>128</v>
      </c>
      <c r="E527" s="218" t="s">
        <v>19</v>
      </c>
      <c r="F527" s="219" t="s">
        <v>794</v>
      </c>
      <c r="G527" s="216"/>
      <c r="H527" s="220">
        <v>2.5</v>
      </c>
      <c r="I527" s="221"/>
      <c r="J527" s="216"/>
      <c r="K527" s="216"/>
      <c r="L527" s="222"/>
      <c r="M527" s="223"/>
      <c r="N527" s="224"/>
      <c r="O527" s="224"/>
      <c r="P527" s="224"/>
      <c r="Q527" s="224"/>
      <c r="R527" s="224"/>
      <c r="S527" s="224"/>
      <c r="T527" s="225"/>
      <c r="AT527" s="226" t="s">
        <v>128</v>
      </c>
      <c r="AU527" s="226" t="s">
        <v>79</v>
      </c>
      <c r="AV527" s="11" t="s">
        <v>79</v>
      </c>
      <c r="AW527" s="11" t="s">
        <v>31</v>
      </c>
      <c r="AX527" s="11" t="s">
        <v>69</v>
      </c>
      <c r="AY527" s="226" t="s">
        <v>118</v>
      </c>
    </row>
    <row r="528" s="11" customFormat="1">
      <c r="B528" s="215"/>
      <c r="C528" s="216"/>
      <c r="D528" s="217" t="s">
        <v>128</v>
      </c>
      <c r="E528" s="218" t="s">
        <v>19</v>
      </c>
      <c r="F528" s="219" t="s">
        <v>795</v>
      </c>
      <c r="G528" s="216"/>
      <c r="H528" s="220">
        <v>2.5</v>
      </c>
      <c r="I528" s="221"/>
      <c r="J528" s="216"/>
      <c r="K528" s="216"/>
      <c r="L528" s="222"/>
      <c r="M528" s="223"/>
      <c r="N528" s="224"/>
      <c r="O528" s="224"/>
      <c r="P528" s="224"/>
      <c r="Q528" s="224"/>
      <c r="R528" s="224"/>
      <c r="S528" s="224"/>
      <c r="T528" s="225"/>
      <c r="AT528" s="226" t="s">
        <v>128</v>
      </c>
      <c r="AU528" s="226" t="s">
        <v>79</v>
      </c>
      <c r="AV528" s="11" t="s">
        <v>79</v>
      </c>
      <c r="AW528" s="11" t="s">
        <v>31</v>
      </c>
      <c r="AX528" s="11" t="s">
        <v>69</v>
      </c>
      <c r="AY528" s="226" t="s">
        <v>118</v>
      </c>
    </row>
    <row r="529" s="11" customFormat="1">
      <c r="B529" s="215"/>
      <c r="C529" s="216"/>
      <c r="D529" s="217" t="s">
        <v>128</v>
      </c>
      <c r="E529" s="218" t="s">
        <v>19</v>
      </c>
      <c r="F529" s="219" t="s">
        <v>796</v>
      </c>
      <c r="G529" s="216"/>
      <c r="H529" s="220">
        <v>2.5</v>
      </c>
      <c r="I529" s="221"/>
      <c r="J529" s="216"/>
      <c r="K529" s="216"/>
      <c r="L529" s="222"/>
      <c r="M529" s="223"/>
      <c r="N529" s="224"/>
      <c r="O529" s="224"/>
      <c r="P529" s="224"/>
      <c r="Q529" s="224"/>
      <c r="R529" s="224"/>
      <c r="S529" s="224"/>
      <c r="T529" s="225"/>
      <c r="AT529" s="226" t="s">
        <v>128</v>
      </c>
      <c r="AU529" s="226" t="s">
        <v>79</v>
      </c>
      <c r="AV529" s="11" t="s">
        <v>79</v>
      </c>
      <c r="AW529" s="11" t="s">
        <v>31</v>
      </c>
      <c r="AX529" s="11" t="s">
        <v>69</v>
      </c>
      <c r="AY529" s="226" t="s">
        <v>118</v>
      </c>
    </row>
    <row r="530" s="11" customFormat="1">
      <c r="B530" s="215"/>
      <c r="C530" s="216"/>
      <c r="D530" s="217" t="s">
        <v>128</v>
      </c>
      <c r="E530" s="218" t="s">
        <v>19</v>
      </c>
      <c r="F530" s="219" t="s">
        <v>797</v>
      </c>
      <c r="G530" s="216"/>
      <c r="H530" s="220">
        <v>2.5</v>
      </c>
      <c r="I530" s="221"/>
      <c r="J530" s="216"/>
      <c r="K530" s="216"/>
      <c r="L530" s="222"/>
      <c r="M530" s="223"/>
      <c r="N530" s="224"/>
      <c r="O530" s="224"/>
      <c r="P530" s="224"/>
      <c r="Q530" s="224"/>
      <c r="R530" s="224"/>
      <c r="S530" s="224"/>
      <c r="T530" s="225"/>
      <c r="AT530" s="226" t="s">
        <v>128</v>
      </c>
      <c r="AU530" s="226" t="s">
        <v>79</v>
      </c>
      <c r="AV530" s="11" t="s">
        <v>79</v>
      </c>
      <c r="AW530" s="11" t="s">
        <v>31</v>
      </c>
      <c r="AX530" s="11" t="s">
        <v>69</v>
      </c>
      <c r="AY530" s="226" t="s">
        <v>118</v>
      </c>
    </row>
    <row r="531" s="11" customFormat="1">
      <c r="B531" s="215"/>
      <c r="C531" s="216"/>
      <c r="D531" s="217" t="s">
        <v>128</v>
      </c>
      <c r="E531" s="218" t="s">
        <v>19</v>
      </c>
      <c r="F531" s="219" t="s">
        <v>798</v>
      </c>
      <c r="G531" s="216"/>
      <c r="H531" s="220">
        <v>2.5</v>
      </c>
      <c r="I531" s="221"/>
      <c r="J531" s="216"/>
      <c r="K531" s="216"/>
      <c r="L531" s="222"/>
      <c r="M531" s="223"/>
      <c r="N531" s="224"/>
      <c r="O531" s="224"/>
      <c r="P531" s="224"/>
      <c r="Q531" s="224"/>
      <c r="R531" s="224"/>
      <c r="S531" s="224"/>
      <c r="T531" s="225"/>
      <c r="AT531" s="226" t="s">
        <v>128</v>
      </c>
      <c r="AU531" s="226" t="s">
        <v>79</v>
      </c>
      <c r="AV531" s="11" t="s">
        <v>79</v>
      </c>
      <c r="AW531" s="11" t="s">
        <v>31</v>
      </c>
      <c r="AX531" s="11" t="s">
        <v>69</v>
      </c>
      <c r="AY531" s="226" t="s">
        <v>118</v>
      </c>
    </row>
    <row r="532" s="11" customFormat="1">
      <c r="B532" s="215"/>
      <c r="C532" s="216"/>
      <c r="D532" s="217" t="s">
        <v>128</v>
      </c>
      <c r="E532" s="218" t="s">
        <v>19</v>
      </c>
      <c r="F532" s="219" t="s">
        <v>799</v>
      </c>
      <c r="G532" s="216"/>
      <c r="H532" s="220">
        <v>2.5</v>
      </c>
      <c r="I532" s="221"/>
      <c r="J532" s="216"/>
      <c r="K532" s="216"/>
      <c r="L532" s="222"/>
      <c r="M532" s="223"/>
      <c r="N532" s="224"/>
      <c r="O532" s="224"/>
      <c r="P532" s="224"/>
      <c r="Q532" s="224"/>
      <c r="R532" s="224"/>
      <c r="S532" s="224"/>
      <c r="T532" s="225"/>
      <c r="AT532" s="226" t="s">
        <v>128</v>
      </c>
      <c r="AU532" s="226" t="s">
        <v>79</v>
      </c>
      <c r="AV532" s="11" t="s">
        <v>79</v>
      </c>
      <c r="AW532" s="11" t="s">
        <v>31</v>
      </c>
      <c r="AX532" s="11" t="s">
        <v>69</v>
      </c>
      <c r="AY532" s="226" t="s">
        <v>118</v>
      </c>
    </row>
    <row r="533" s="13" customFormat="1">
      <c r="B533" s="253"/>
      <c r="C533" s="254"/>
      <c r="D533" s="217" t="s">
        <v>128</v>
      </c>
      <c r="E533" s="255" t="s">
        <v>19</v>
      </c>
      <c r="F533" s="256" t="s">
        <v>456</v>
      </c>
      <c r="G533" s="254"/>
      <c r="H533" s="257">
        <v>32.5</v>
      </c>
      <c r="I533" s="258"/>
      <c r="J533" s="254"/>
      <c r="K533" s="254"/>
      <c r="L533" s="259"/>
      <c r="M533" s="260"/>
      <c r="N533" s="261"/>
      <c r="O533" s="261"/>
      <c r="P533" s="261"/>
      <c r="Q533" s="261"/>
      <c r="R533" s="261"/>
      <c r="S533" s="261"/>
      <c r="T533" s="262"/>
      <c r="AT533" s="263" t="s">
        <v>128</v>
      </c>
      <c r="AU533" s="263" t="s">
        <v>79</v>
      </c>
      <c r="AV533" s="13" t="s">
        <v>136</v>
      </c>
      <c r="AW533" s="13" t="s">
        <v>31</v>
      </c>
      <c r="AX533" s="13" t="s">
        <v>69</v>
      </c>
      <c r="AY533" s="263" t="s">
        <v>118</v>
      </c>
    </row>
    <row r="534" s="11" customFormat="1">
      <c r="B534" s="215"/>
      <c r="C534" s="216"/>
      <c r="D534" s="217" t="s">
        <v>128</v>
      </c>
      <c r="E534" s="218" t="s">
        <v>19</v>
      </c>
      <c r="F534" s="219" t="s">
        <v>800</v>
      </c>
      <c r="G534" s="216"/>
      <c r="H534" s="220">
        <v>2.5</v>
      </c>
      <c r="I534" s="221"/>
      <c r="J534" s="216"/>
      <c r="K534" s="216"/>
      <c r="L534" s="222"/>
      <c r="M534" s="223"/>
      <c r="N534" s="224"/>
      <c r="O534" s="224"/>
      <c r="P534" s="224"/>
      <c r="Q534" s="224"/>
      <c r="R534" s="224"/>
      <c r="S534" s="224"/>
      <c r="T534" s="225"/>
      <c r="AT534" s="226" t="s">
        <v>128</v>
      </c>
      <c r="AU534" s="226" t="s">
        <v>79</v>
      </c>
      <c r="AV534" s="11" t="s">
        <v>79</v>
      </c>
      <c r="AW534" s="11" t="s">
        <v>31</v>
      </c>
      <c r="AX534" s="11" t="s">
        <v>69</v>
      </c>
      <c r="AY534" s="226" t="s">
        <v>118</v>
      </c>
    </row>
    <row r="535" s="11" customFormat="1">
      <c r="B535" s="215"/>
      <c r="C535" s="216"/>
      <c r="D535" s="217" t="s">
        <v>128</v>
      </c>
      <c r="E535" s="218" t="s">
        <v>19</v>
      </c>
      <c r="F535" s="219" t="s">
        <v>801</v>
      </c>
      <c r="G535" s="216"/>
      <c r="H535" s="220">
        <v>3</v>
      </c>
      <c r="I535" s="221"/>
      <c r="J535" s="216"/>
      <c r="K535" s="216"/>
      <c r="L535" s="222"/>
      <c r="M535" s="223"/>
      <c r="N535" s="224"/>
      <c r="O535" s="224"/>
      <c r="P535" s="224"/>
      <c r="Q535" s="224"/>
      <c r="R535" s="224"/>
      <c r="S535" s="224"/>
      <c r="T535" s="225"/>
      <c r="AT535" s="226" t="s">
        <v>128</v>
      </c>
      <c r="AU535" s="226" t="s">
        <v>79</v>
      </c>
      <c r="AV535" s="11" t="s">
        <v>79</v>
      </c>
      <c r="AW535" s="11" t="s">
        <v>31</v>
      </c>
      <c r="AX535" s="11" t="s">
        <v>69</v>
      </c>
      <c r="AY535" s="226" t="s">
        <v>118</v>
      </c>
    </row>
    <row r="536" s="11" customFormat="1">
      <c r="B536" s="215"/>
      <c r="C536" s="216"/>
      <c r="D536" s="217" t="s">
        <v>128</v>
      </c>
      <c r="E536" s="218" t="s">
        <v>19</v>
      </c>
      <c r="F536" s="219" t="s">
        <v>802</v>
      </c>
      <c r="G536" s="216"/>
      <c r="H536" s="220">
        <v>2</v>
      </c>
      <c r="I536" s="221"/>
      <c r="J536" s="216"/>
      <c r="K536" s="216"/>
      <c r="L536" s="222"/>
      <c r="M536" s="223"/>
      <c r="N536" s="224"/>
      <c r="O536" s="224"/>
      <c r="P536" s="224"/>
      <c r="Q536" s="224"/>
      <c r="R536" s="224"/>
      <c r="S536" s="224"/>
      <c r="T536" s="225"/>
      <c r="AT536" s="226" t="s">
        <v>128</v>
      </c>
      <c r="AU536" s="226" t="s">
        <v>79</v>
      </c>
      <c r="AV536" s="11" t="s">
        <v>79</v>
      </c>
      <c r="AW536" s="11" t="s">
        <v>31</v>
      </c>
      <c r="AX536" s="11" t="s">
        <v>69</v>
      </c>
      <c r="AY536" s="226" t="s">
        <v>118</v>
      </c>
    </row>
    <row r="537" s="11" customFormat="1">
      <c r="B537" s="215"/>
      <c r="C537" s="216"/>
      <c r="D537" s="217" t="s">
        <v>128</v>
      </c>
      <c r="E537" s="218" t="s">
        <v>19</v>
      </c>
      <c r="F537" s="219" t="s">
        <v>803</v>
      </c>
      <c r="G537" s="216"/>
      <c r="H537" s="220">
        <v>2</v>
      </c>
      <c r="I537" s="221"/>
      <c r="J537" s="216"/>
      <c r="K537" s="216"/>
      <c r="L537" s="222"/>
      <c r="M537" s="223"/>
      <c r="N537" s="224"/>
      <c r="O537" s="224"/>
      <c r="P537" s="224"/>
      <c r="Q537" s="224"/>
      <c r="R537" s="224"/>
      <c r="S537" s="224"/>
      <c r="T537" s="225"/>
      <c r="AT537" s="226" t="s">
        <v>128</v>
      </c>
      <c r="AU537" s="226" t="s">
        <v>79</v>
      </c>
      <c r="AV537" s="11" t="s">
        <v>79</v>
      </c>
      <c r="AW537" s="11" t="s">
        <v>31</v>
      </c>
      <c r="AX537" s="11" t="s">
        <v>69</v>
      </c>
      <c r="AY537" s="226" t="s">
        <v>118</v>
      </c>
    </row>
    <row r="538" s="11" customFormat="1">
      <c r="B538" s="215"/>
      <c r="C538" s="216"/>
      <c r="D538" s="217" t="s">
        <v>128</v>
      </c>
      <c r="E538" s="218" t="s">
        <v>19</v>
      </c>
      <c r="F538" s="219" t="s">
        <v>804</v>
      </c>
      <c r="G538" s="216"/>
      <c r="H538" s="220">
        <v>3</v>
      </c>
      <c r="I538" s="221"/>
      <c r="J538" s="216"/>
      <c r="K538" s="216"/>
      <c r="L538" s="222"/>
      <c r="M538" s="223"/>
      <c r="N538" s="224"/>
      <c r="O538" s="224"/>
      <c r="P538" s="224"/>
      <c r="Q538" s="224"/>
      <c r="R538" s="224"/>
      <c r="S538" s="224"/>
      <c r="T538" s="225"/>
      <c r="AT538" s="226" t="s">
        <v>128</v>
      </c>
      <c r="AU538" s="226" t="s">
        <v>79</v>
      </c>
      <c r="AV538" s="11" t="s">
        <v>79</v>
      </c>
      <c r="AW538" s="11" t="s">
        <v>31</v>
      </c>
      <c r="AX538" s="11" t="s">
        <v>69</v>
      </c>
      <c r="AY538" s="226" t="s">
        <v>118</v>
      </c>
    </row>
    <row r="539" s="11" customFormat="1">
      <c r="B539" s="215"/>
      <c r="C539" s="216"/>
      <c r="D539" s="217" t="s">
        <v>128</v>
      </c>
      <c r="E539" s="218" t="s">
        <v>19</v>
      </c>
      <c r="F539" s="219" t="s">
        <v>805</v>
      </c>
      <c r="G539" s="216"/>
      <c r="H539" s="220">
        <v>4.5</v>
      </c>
      <c r="I539" s="221"/>
      <c r="J539" s="216"/>
      <c r="K539" s="216"/>
      <c r="L539" s="222"/>
      <c r="M539" s="223"/>
      <c r="N539" s="224"/>
      <c r="O539" s="224"/>
      <c r="P539" s="224"/>
      <c r="Q539" s="224"/>
      <c r="R539" s="224"/>
      <c r="S539" s="224"/>
      <c r="T539" s="225"/>
      <c r="AT539" s="226" t="s">
        <v>128</v>
      </c>
      <c r="AU539" s="226" t="s">
        <v>79</v>
      </c>
      <c r="AV539" s="11" t="s">
        <v>79</v>
      </c>
      <c r="AW539" s="11" t="s">
        <v>31</v>
      </c>
      <c r="AX539" s="11" t="s">
        <v>69</v>
      </c>
      <c r="AY539" s="226" t="s">
        <v>118</v>
      </c>
    </row>
    <row r="540" s="11" customFormat="1">
      <c r="B540" s="215"/>
      <c r="C540" s="216"/>
      <c r="D540" s="217" t="s">
        <v>128</v>
      </c>
      <c r="E540" s="218" t="s">
        <v>19</v>
      </c>
      <c r="F540" s="219" t="s">
        <v>806</v>
      </c>
      <c r="G540" s="216"/>
      <c r="H540" s="220">
        <v>3.5</v>
      </c>
      <c r="I540" s="221"/>
      <c r="J540" s="216"/>
      <c r="K540" s="216"/>
      <c r="L540" s="222"/>
      <c r="M540" s="223"/>
      <c r="N540" s="224"/>
      <c r="O540" s="224"/>
      <c r="P540" s="224"/>
      <c r="Q540" s="224"/>
      <c r="R540" s="224"/>
      <c r="S540" s="224"/>
      <c r="T540" s="225"/>
      <c r="AT540" s="226" t="s">
        <v>128</v>
      </c>
      <c r="AU540" s="226" t="s">
        <v>79</v>
      </c>
      <c r="AV540" s="11" t="s">
        <v>79</v>
      </c>
      <c r="AW540" s="11" t="s">
        <v>31</v>
      </c>
      <c r="AX540" s="11" t="s">
        <v>69</v>
      </c>
      <c r="AY540" s="226" t="s">
        <v>118</v>
      </c>
    </row>
    <row r="541" s="11" customFormat="1">
      <c r="B541" s="215"/>
      <c r="C541" s="216"/>
      <c r="D541" s="217" t="s">
        <v>128</v>
      </c>
      <c r="E541" s="218" t="s">
        <v>19</v>
      </c>
      <c r="F541" s="219" t="s">
        <v>807</v>
      </c>
      <c r="G541" s="216"/>
      <c r="H541" s="220">
        <v>3</v>
      </c>
      <c r="I541" s="221"/>
      <c r="J541" s="216"/>
      <c r="K541" s="216"/>
      <c r="L541" s="222"/>
      <c r="M541" s="223"/>
      <c r="N541" s="224"/>
      <c r="O541" s="224"/>
      <c r="P541" s="224"/>
      <c r="Q541" s="224"/>
      <c r="R541" s="224"/>
      <c r="S541" s="224"/>
      <c r="T541" s="225"/>
      <c r="AT541" s="226" t="s">
        <v>128</v>
      </c>
      <c r="AU541" s="226" t="s">
        <v>79</v>
      </c>
      <c r="AV541" s="11" t="s">
        <v>79</v>
      </c>
      <c r="AW541" s="11" t="s">
        <v>31</v>
      </c>
      <c r="AX541" s="11" t="s">
        <v>69</v>
      </c>
      <c r="AY541" s="226" t="s">
        <v>118</v>
      </c>
    </row>
    <row r="542" s="11" customFormat="1">
      <c r="B542" s="215"/>
      <c r="C542" s="216"/>
      <c r="D542" s="217" t="s">
        <v>128</v>
      </c>
      <c r="E542" s="218" t="s">
        <v>19</v>
      </c>
      <c r="F542" s="219" t="s">
        <v>808</v>
      </c>
      <c r="G542" s="216"/>
      <c r="H542" s="220">
        <v>4.5</v>
      </c>
      <c r="I542" s="221"/>
      <c r="J542" s="216"/>
      <c r="K542" s="216"/>
      <c r="L542" s="222"/>
      <c r="M542" s="223"/>
      <c r="N542" s="224"/>
      <c r="O542" s="224"/>
      <c r="P542" s="224"/>
      <c r="Q542" s="224"/>
      <c r="R542" s="224"/>
      <c r="S542" s="224"/>
      <c r="T542" s="225"/>
      <c r="AT542" s="226" t="s">
        <v>128</v>
      </c>
      <c r="AU542" s="226" t="s">
        <v>79</v>
      </c>
      <c r="AV542" s="11" t="s">
        <v>79</v>
      </c>
      <c r="AW542" s="11" t="s">
        <v>31</v>
      </c>
      <c r="AX542" s="11" t="s">
        <v>69</v>
      </c>
      <c r="AY542" s="226" t="s">
        <v>118</v>
      </c>
    </row>
    <row r="543" s="11" customFormat="1">
      <c r="B543" s="215"/>
      <c r="C543" s="216"/>
      <c r="D543" s="217" t="s">
        <v>128</v>
      </c>
      <c r="E543" s="218" t="s">
        <v>19</v>
      </c>
      <c r="F543" s="219" t="s">
        <v>809</v>
      </c>
      <c r="G543" s="216"/>
      <c r="H543" s="220">
        <v>2.5</v>
      </c>
      <c r="I543" s="221"/>
      <c r="J543" s="216"/>
      <c r="K543" s="216"/>
      <c r="L543" s="222"/>
      <c r="M543" s="223"/>
      <c r="N543" s="224"/>
      <c r="O543" s="224"/>
      <c r="P543" s="224"/>
      <c r="Q543" s="224"/>
      <c r="R543" s="224"/>
      <c r="S543" s="224"/>
      <c r="T543" s="225"/>
      <c r="AT543" s="226" t="s">
        <v>128</v>
      </c>
      <c r="AU543" s="226" t="s">
        <v>79</v>
      </c>
      <c r="AV543" s="11" t="s">
        <v>79</v>
      </c>
      <c r="AW543" s="11" t="s">
        <v>31</v>
      </c>
      <c r="AX543" s="11" t="s">
        <v>69</v>
      </c>
      <c r="AY543" s="226" t="s">
        <v>118</v>
      </c>
    </row>
    <row r="544" s="13" customFormat="1">
      <c r="B544" s="253"/>
      <c r="C544" s="254"/>
      <c r="D544" s="217" t="s">
        <v>128</v>
      </c>
      <c r="E544" s="255" t="s">
        <v>19</v>
      </c>
      <c r="F544" s="256" t="s">
        <v>456</v>
      </c>
      <c r="G544" s="254"/>
      <c r="H544" s="257">
        <v>30.5</v>
      </c>
      <c r="I544" s="258"/>
      <c r="J544" s="254"/>
      <c r="K544" s="254"/>
      <c r="L544" s="259"/>
      <c r="M544" s="260"/>
      <c r="N544" s="261"/>
      <c r="O544" s="261"/>
      <c r="P544" s="261"/>
      <c r="Q544" s="261"/>
      <c r="R544" s="261"/>
      <c r="S544" s="261"/>
      <c r="T544" s="262"/>
      <c r="AT544" s="263" t="s">
        <v>128</v>
      </c>
      <c r="AU544" s="263" t="s">
        <v>79</v>
      </c>
      <c r="AV544" s="13" t="s">
        <v>136</v>
      </c>
      <c r="AW544" s="13" t="s">
        <v>31</v>
      </c>
      <c r="AX544" s="13" t="s">
        <v>69</v>
      </c>
      <c r="AY544" s="263" t="s">
        <v>118</v>
      </c>
    </row>
    <row r="545" s="12" customFormat="1">
      <c r="B545" s="232"/>
      <c r="C545" s="233"/>
      <c r="D545" s="217" t="s">
        <v>128</v>
      </c>
      <c r="E545" s="234" t="s">
        <v>19</v>
      </c>
      <c r="F545" s="235" t="s">
        <v>213</v>
      </c>
      <c r="G545" s="233"/>
      <c r="H545" s="236">
        <v>63</v>
      </c>
      <c r="I545" s="237"/>
      <c r="J545" s="233"/>
      <c r="K545" s="233"/>
      <c r="L545" s="238"/>
      <c r="M545" s="239"/>
      <c r="N545" s="240"/>
      <c r="O545" s="240"/>
      <c r="P545" s="240"/>
      <c r="Q545" s="240"/>
      <c r="R545" s="240"/>
      <c r="S545" s="240"/>
      <c r="T545" s="241"/>
      <c r="AT545" s="242" t="s">
        <v>128</v>
      </c>
      <c r="AU545" s="242" t="s">
        <v>79</v>
      </c>
      <c r="AV545" s="12" t="s">
        <v>140</v>
      </c>
      <c r="AW545" s="12" t="s">
        <v>31</v>
      </c>
      <c r="AX545" s="12" t="s">
        <v>77</v>
      </c>
      <c r="AY545" s="242" t="s">
        <v>118</v>
      </c>
    </row>
    <row r="546" s="1" customFormat="1" ht="22.5" customHeight="1">
      <c r="B546" s="37"/>
      <c r="C546" s="203" t="s">
        <v>383</v>
      </c>
      <c r="D546" s="203" t="s">
        <v>121</v>
      </c>
      <c r="E546" s="204" t="s">
        <v>527</v>
      </c>
      <c r="F546" s="205" t="s">
        <v>517</v>
      </c>
      <c r="G546" s="206" t="s">
        <v>499</v>
      </c>
      <c r="H546" s="207">
        <v>1197</v>
      </c>
      <c r="I546" s="208"/>
      <c r="J546" s="209">
        <f>ROUND(I546*H546,2)</f>
        <v>0</v>
      </c>
      <c r="K546" s="205" t="s">
        <v>125</v>
      </c>
      <c r="L546" s="42"/>
      <c r="M546" s="210" t="s">
        <v>19</v>
      </c>
      <c r="N546" s="211" t="s">
        <v>40</v>
      </c>
      <c r="O546" s="78"/>
      <c r="P546" s="212">
        <f>O546*H546</f>
        <v>0</v>
      </c>
      <c r="Q546" s="212">
        <v>0</v>
      </c>
      <c r="R546" s="212">
        <f>Q546*H546</f>
        <v>0</v>
      </c>
      <c r="S546" s="212">
        <v>0</v>
      </c>
      <c r="T546" s="213">
        <f>S546*H546</f>
        <v>0</v>
      </c>
      <c r="AR546" s="16" t="s">
        <v>140</v>
      </c>
      <c r="AT546" s="16" t="s">
        <v>121</v>
      </c>
      <c r="AU546" s="16" t="s">
        <v>79</v>
      </c>
      <c r="AY546" s="16" t="s">
        <v>118</v>
      </c>
      <c r="BE546" s="214">
        <f>IF(N546="základní",J546,0)</f>
        <v>0</v>
      </c>
      <c r="BF546" s="214">
        <f>IF(N546="snížená",J546,0)</f>
        <v>0</v>
      </c>
      <c r="BG546" s="214">
        <f>IF(N546="zákl. přenesená",J546,0)</f>
        <v>0</v>
      </c>
      <c r="BH546" s="214">
        <f>IF(N546="sníž. přenesená",J546,0)</f>
        <v>0</v>
      </c>
      <c r="BI546" s="214">
        <f>IF(N546="nulová",J546,0)</f>
        <v>0</v>
      </c>
      <c r="BJ546" s="16" t="s">
        <v>77</v>
      </c>
      <c r="BK546" s="214">
        <f>ROUND(I546*H546,2)</f>
        <v>0</v>
      </c>
      <c r="BL546" s="16" t="s">
        <v>140</v>
      </c>
      <c r="BM546" s="16" t="s">
        <v>810</v>
      </c>
    </row>
    <row r="547" s="1" customFormat="1">
      <c r="B547" s="37"/>
      <c r="C547" s="38"/>
      <c r="D547" s="217" t="s">
        <v>208</v>
      </c>
      <c r="E547" s="38"/>
      <c r="F547" s="227" t="s">
        <v>501</v>
      </c>
      <c r="G547" s="38"/>
      <c r="H547" s="38"/>
      <c r="I547" s="129"/>
      <c r="J547" s="38"/>
      <c r="K547" s="38"/>
      <c r="L547" s="42"/>
      <c r="M547" s="228"/>
      <c r="N547" s="78"/>
      <c r="O547" s="78"/>
      <c r="P547" s="78"/>
      <c r="Q547" s="78"/>
      <c r="R547" s="78"/>
      <c r="S547" s="78"/>
      <c r="T547" s="79"/>
      <c r="AT547" s="16" t="s">
        <v>208</v>
      </c>
      <c r="AU547" s="16" t="s">
        <v>79</v>
      </c>
    </row>
    <row r="548" s="11" customFormat="1">
      <c r="B548" s="215"/>
      <c r="C548" s="216"/>
      <c r="D548" s="217" t="s">
        <v>128</v>
      </c>
      <c r="E548" s="218" t="s">
        <v>19</v>
      </c>
      <c r="F548" s="219" t="s">
        <v>811</v>
      </c>
      <c r="G548" s="216"/>
      <c r="H548" s="220">
        <v>1197</v>
      </c>
      <c r="I548" s="221"/>
      <c r="J548" s="216"/>
      <c r="K548" s="216"/>
      <c r="L548" s="222"/>
      <c r="M548" s="223"/>
      <c r="N548" s="224"/>
      <c r="O548" s="224"/>
      <c r="P548" s="224"/>
      <c r="Q548" s="224"/>
      <c r="R548" s="224"/>
      <c r="S548" s="224"/>
      <c r="T548" s="225"/>
      <c r="AT548" s="226" t="s">
        <v>128</v>
      </c>
      <c r="AU548" s="226" t="s">
        <v>79</v>
      </c>
      <c r="AV548" s="11" t="s">
        <v>79</v>
      </c>
      <c r="AW548" s="11" t="s">
        <v>31</v>
      </c>
      <c r="AX548" s="11" t="s">
        <v>77</v>
      </c>
      <c r="AY548" s="226" t="s">
        <v>118</v>
      </c>
    </row>
    <row r="549" s="1" customFormat="1" ht="22.5" customHeight="1">
      <c r="B549" s="37"/>
      <c r="C549" s="203" t="s">
        <v>390</v>
      </c>
      <c r="D549" s="203" t="s">
        <v>121</v>
      </c>
      <c r="E549" s="204" t="s">
        <v>531</v>
      </c>
      <c r="F549" s="205" t="s">
        <v>532</v>
      </c>
      <c r="G549" s="206" t="s">
        <v>499</v>
      </c>
      <c r="H549" s="207">
        <v>65.400000000000006</v>
      </c>
      <c r="I549" s="208"/>
      <c r="J549" s="209">
        <f>ROUND(I549*H549,2)</f>
        <v>0</v>
      </c>
      <c r="K549" s="205" t="s">
        <v>125</v>
      </c>
      <c r="L549" s="42"/>
      <c r="M549" s="210" t="s">
        <v>19</v>
      </c>
      <c r="N549" s="211" t="s">
        <v>40</v>
      </c>
      <c r="O549" s="78"/>
      <c r="P549" s="212">
        <f>O549*H549</f>
        <v>0</v>
      </c>
      <c r="Q549" s="212">
        <v>0</v>
      </c>
      <c r="R549" s="212">
        <f>Q549*H549</f>
        <v>0</v>
      </c>
      <c r="S549" s="212">
        <v>0</v>
      </c>
      <c r="T549" s="213">
        <f>S549*H549</f>
        <v>0</v>
      </c>
      <c r="AR549" s="16" t="s">
        <v>140</v>
      </c>
      <c r="AT549" s="16" t="s">
        <v>121</v>
      </c>
      <c r="AU549" s="16" t="s">
        <v>79</v>
      </c>
      <c r="AY549" s="16" t="s">
        <v>118</v>
      </c>
      <c r="BE549" s="214">
        <f>IF(N549="základní",J549,0)</f>
        <v>0</v>
      </c>
      <c r="BF549" s="214">
        <f>IF(N549="snížená",J549,0)</f>
        <v>0</v>
      </c>
      <c r="BG549" s="214">
        <f>IF(N549="zákl. přenesená",J549,0)</f>
        <v>0</v>
      </c>
      <c r="BH549" s="214">
        <f>IF(N549="sníž. přenesená",J549,0)</f>
        <v>0</v>
      </c>
      <c r="BI549" s="214">
        <f>IF(N549="nulová",J549,0)</f>
        <v>0</v>
      </c>
      <c r="BJ549" s="16" t="s">
        <v>77</v>
      </c>
      <c r="BK549" s="214">
        <f>ROUND(I549*H549,2)</f>
        <v>0</v>
      </c>
      <c r="BL549" s="16" t="s">
        <v>140</v>
      </c>
      <c r="BM549" s="16" t="s">
        <v>812</v>
      </c>
    </row>
    <row r="550" s="1" customFormat="1">
      <c r="B550" s="37"/>
      <c r="C550" s="38"/>
      <c r="D550" s="217" t="s">
        <v>208</v>
      </c>
      <c r="E550" s="38"/>
      <c r="F550" s="227" t="s">
        <v>534</v>
      </c>
      <c r="G550" s="38"/>
      <c r="H550" s="38"/>
      <c r="I550" s="129"/>
      <c r="J550" s="38"/>
      <c r="K550" s="38"/>
      <c r="L550" s="42"/>
      <c r="M550" s="228"/>
      <c r="N550" s="78"/>
      <c r="O550" s="78"/>
      <c r="P550" s="78"/>
      <c r="Q550" s="78"/>
      <c r="R550" s="78"/>
      <c r="S550" s="78"/>
      <c r="T550" s="79"/>
      <c r="AT550" s="16" t="s">
        <v>208</v>
      </c>
      <c r="AU550" s="16" t="s">
        <v>79</v>
      </c>
    </row>
    <row r="551" s="11" customFormat="1">
      <c r="B551" s="215"/>
      <c r="C551" s="216"/>
      <c r="D551" s="217" t="s">
        <v>128</v>
      </c>
      <c r="E551" s="218" t="s">
        <v>19</v>
      </c>
      <c r="F551" s="219" t="s">
        <v>768</v>
      </c>
      <c r="G551" s="216"/>
      <c r="H551" s="220">
        <v>0.80000000000000004</v>
      </c>
      <c r="I551" s="221"/>
      <c r="J551" s="216"/>
      <c r="K551" s="216"/>
      <c r="L551" s="222"/>
      <c r="M551" s="223"/>
      <c r="N551" s="224"/>
      <c r="O551" s="224"/>
      <c r="P551" s="224"/>
      <c r="Q551" s="224"/>
      <c r="R551" s="224"/>
      <c r="S551" s="224"/>
      <c r="T551" s="225"/>
      <c r="AT551" s="226" t="s">
        <v>128</v>
      </c>
      <c r="AU551" s="226" t="s">
        <v>79</v>
      </c>
      <c r="AV551" s="11" t="s">
        <v>79</v>
      </c>
      <c r="AW551" s="11" t="s">
        <v>31</v>
      </c>
      <c r="AX551" s="11" t="s">
        <v>69</v>
      </c>
      <c r="AY551" s="226" t="s">
        <v>118</v>
      </c>
    </row>
    <row r="552" s="11" customFormat="1">
      <c r="B552" s="215"/>
      <c r="C552" s="216"/>
      <c r="D552" s="217" t="s">
        <v>128</v>
      </c>
      <c r="E552" s="218" t="s">
        <v>19</v>
      </c>
      <c r="F552" s="219" t="s">
        <v>769</v>
      </c>
      <c r="G552" s="216"/>
      <c r="H552" s="220">
        <v>1.2</v>
      </c>
      <c r="I552" s="221"/>
      <c r="J552" s="216"/>
      <c r="K552" s="216"/>
      <c r="L552" s="222"/>
      <c r="M552" s="223"/>
      <c r="N552" s="224"/>
      <c r="O552" s="224"/>
      <c r="P552" s="224"/>
      <c r="Q552" s="224"/>
      <c r="R552" s="224"/>
      <c r="S552" s="224"/>
      <c r="T552" s="225"/>
      <c r="AT552" s="226" t="s">
        <v>128</v>
      </c>
      <c r="AU552" s="226" t="s">
        <v>79</v>
      </c>
      <c r="AV552" s="11" t="s">
        <v>79</v>
      </c>
      <c r="AW552" s="11" t="s">
        <v>31</v>
      </c>
      <c r="AX552" s="11" t="s">
        <v>69</v>
      </c>
      <c r="AY552" s="226" t="s">
        <v>118</v>
      </c>
    </row>
    <row r="553" s="11" customFormat="1">
      <c r="B553" s="215"/>
      <c r="C553" s="216"/>
      <c r="D553" s="217" t="s">
        <v>128</v>
      </c>
      <c r="E553" s="218" t="s">
        <v>19</v>
      </c>
      <c r="F553" s="219" t="s">
        <v>770</v>
      </c>
      <c r="G553" s="216"/>
      <c r="H553" s="220">
        <v>0.40000000000000002</v>
      </c>
      <c r="I553" s="221"/>
      <c r="J553" s="216"/>
      <c r="K553" s="216"/>
      <c r="L553" s="222"/>
      <c r="M553" s="223"/>
      <c r="N553" s="224"/>
      <c r="O553" s="224"/>
      <c r="P553" s="224"/>
      <c r="Q553" s="224"/>
      <c r="R553" s="224"/>
      <c r="S553" s="224"/>
      <c r="T553" s="225"/>
      <c r="AT553" s="226" t="s">
        <v>128</v>
      </c>
      <c r="AU553" s="226" t="s">
        <v>79</v>
      </c>
      <c r="AV553" s="11" t="s">
        <v>79</v>
      </c>
      <c r="AW553" s="11" t="s">
        <v>31</v>
      </c>
      <c r="AX553" s="11" t="s">
        <v>69</v>
      </c>
      <c r="AY553" s="226" t="s">
        <v>118</v>
      </c>
    </row>
    <row r="554" s="13" customFormat="1">
      <c r="B554" s="253"/>
      <c r="C554" s="254"/>
      <c r="D554" s="217" t="s">
        <v>128</v>
      </c>
      <c r="E554" s="255" t="s">
        <v>19</v>
      </c>
      <c r="F554" s="256" t="s">
        <v>456</v>
      </c>
      <c r="G554" s="254"/>
      <c r="H554" s="257">
        <v>2.3999999999999999</v>
      </c>
      <c r="I554" s="258"/>
      <c r="J554" s="254"/>
      <c r="K554" s="254"/>
      <c r="L554" s="259"/>
      <c r="M554" s="260"/>
      <c r="N554" s="261"/>
      <c r="O554" s="261"/>
      <c r="P554" s="261"/>
      <c r="Q554" s="261"/>
      <c r="R554" s="261"/>
      <c r="S554" s="261"/>
      <c r="T554" s="262"/>
      <c r="AT554" s="263" t="s">
        <v>128</v>
      </c>
      <c r="AU554" s="263" t="s">
        <v>79</v>
      </c>
      <c r="AV554" s="13" t="s">
        <v>136</v>
      </c>
      <c r="AW554" s="13" t="s">
        <v>31</v>
      </c>
      <c r="AX554" s="13" t="s">
        <v>69</v>
      </c>
      <c r="AY554" s="263" t="s">
        <v>118</v>
      </c>
    </row>
    <row r="555" s="11" customFormat="1">
      <c r="B555" s="215"/>
      <c r="C555" s="216"/>
      <c r="D555" s="217" t="s">
        <v>128</v>
      </c>
      <c r="E555" s="218" t="s">
        <v>19</v>
      </c>
      <c r="F555" s="219" t="s">
        <v>787</v>
      </c>
      <c r="G555" s="216"/>
      <c r="H555" s="220">
        <v>2.5</v>
      </c>
      <c r="I555" s="221"/>
      <c r="J555" s="216"/>
      <c r="K555" s="216"/>
      <c r="L555" s="222"/>
      <c r="M555" s="223"/>
      <c r="N555" s="224"/>
      <c r="O555" s="224"/>
      <c r="P555" s="224"/>
      <c r="Q555" s="224"/>
      <c r="R555" s="224"/>
      <c r="S555" s="224"/>
      <c r="T555" s="225"/>
      <c r="AT555" s="226" t="s">
        <v>128</v>
      </c>
      <c r="AU555" s="226" t="s">
        <v>79</v>
      </c>
      <c r="AV555" s="11" t="s">
        <v>79</v>
      </c>
      <c r="AW555" s="11" t="s">
        <v>31</v>
      </c>
      <c r="AX555" s="11" t="s">
        <v>69</v>
      </c>
      <c r="AY555" s="226" t="s">
        <v>118</v>
      </c>
    </row>
    <row r="556" s="11" customFormat="1">
      <c r="B556" s="215"/>
      <c r="C556" s="216"/>
      <c r="D556" s="217" t="s">
        <v>128</v>
      </c>
      <c r="E556" s="218" t="s">
        <v>19</v>
      </c>
      <c r="F556" s="219" t="s">
        <v>788</v>
      </c>
      <c r="G556" s="216"/>
      <c r="H556" s="220">
        <v>2.5</v>
      </c>
      <c r="I556" s="221"/>
      <c r="J556" s="216"/>
      <c r="K556" s="216"/>
      <c r="L556" s="222"/>
      <c r="M556" s="223"/>
      <c r="N556" s="224"/>
      <c r="O556" s="224"/>
      <c r="P556" s="224"/>
      <c r="Q556" s="224"/>
      <c r="R556" s="224"/>
      <c r="S556" s="224"/>
      <c r="T556" s="225"/>
      <c r="AT556" s="226" t="s">
        <v>128</v>
      </c>
      <c r="AU556" s="226" t="s">
        <v>79</v>
      </c>
      <c r="AV556" s="11" t="s">
        <v>79</v>
      </c>
      <c r="AW556" s="11" t="s">
        <v>31</v>
      </c>
      <c r="AX556" s="11" t="s">
        <v>69</v>
      </c>
      <c r="AY556" s="226" t="s">
        <v>118</v>
      </c>
    </row>
    <row r="557" s="11" customFormat="1">
      <c r="B557" s="215"/>
      <c r="C557" s="216"/>
      <c r="D557" s="217" t="s">
        <v>128</v>
      </c>
      <c r="E557" s="218" t="s">
        <v>19</v>
      </c>
      <c r="F557" s="219" t="s">
        <v>789</v>
      </c>
      <c r="G557" s="216"/>
      <c r="H557" s="220">
        <v>2.5</v>
      </c>
      <c r="I557" s="221"/>
      <c r="J557" s="216"/>
      <c r="K557" s="216"/>
      <c r="L557" s="222"/>
      <c r="M557" s="223"/>
      <c r="N557" s="224"/>
      <c r="O557" s="224"/>
      <c r="P557" s="224"/>
      <c r="Q557" s="224"/>
      <c r="R557" s="224"/>
      <c r="S557" s="224"/>
      <c r="T557" s="225"/>
      <c r="AT557" s="226" t="s">
        <v>128</v>
      </c>
      <c r="AU557" s="226" t="s">
        <v>79</v>
      </c>
      <c r="AV557" s="11" t="s">
        <v>79</v>
      </c>
      <c r="AW557" s="11" t="s">
        <v>31</v>
      </c>
      <c r="AX557" s="11" t="s">
        <v>69</v>
      </c>
      <c r="AY557" s="226" t="s">
        <v>118</v>
      </c>
    </row>
    <row r="558" s="11" customFormat="1">
      <c r="B558" s="215"/>
      <c r="C558" s="216"/>
      <c r="D558" s="217" t="s">
        <v>128</v>
      </c>
      <c r="E558" s="218" t="s">
        <v>19</v>
      </c>
      <c r="F558" s="219" t="s">
        <v>790</v>
      </c>
      <c r="G558" s="216"/>
      <c r="H558" s="220">
        <v>2.5</v>
      </c>
      <c r="I558" s="221"/>
      <c r="J558" s="216"/>
      <c r="K558" s="216"/>
      <c r="L558" s="222"/>
      <c r="M558" s="223"/>
      <c r="N558" s="224"/>
      <c r="O558" s="224"/>
      <c r="P558" s="224"/>
      <c r="Q558" s="224"/>
      <c r="R558" s="224"/>
      <c r="S558" s="224"/>
      <c r="T558" s="225"/>
      <c r="AT558" s="226" t="s">
        <v>128</v>
      </c>
      <c r="AU558" s="226" t="s">
        <v>79</v>
      </c>
      <c r="AV558" s="11" t="s">
        <v>79</v>
      </c>
      <c r="AW558" s="11" t="s">
        <v>31</v>
      </c>
      <c r="AX558" s="11" t="s">
        <v>69</v>
      </c>
      <c r="AY558" s="226" t="s">
        <v>118</v>
      </c>
    </row>
    <row r="559" s="11" customFormat="1">
      <c r="B559" s="215"/>
      <c r="C559" s="216"/>
      <c r="D559" s="217" t="s">
        <v>128</v>
      </c>
      <c r="E559" s="218" t="s">
        <v>19</v>
      </c>
      <c r="F559" s="219" t="s">
        <v>791</v>
      </c>
      <c r="G559" s="216"/>
      <c r="H559" s="220">
        <v>2.5</v>
      </c>
      <c r="I559" s="221"/>
      <c r="J559" s="216"/>
      <c r="K559" s="216"/>
      <c r="L559" s="222"/>
      <c r="M559" s="223"/>
      <c r="N559" s="224"/>
      <c r="O559" s="224"/>
      <c r="P559" s="224"/>
      <c r="Q559" s="224"/>
      <c r="R559" s="224"/>
      <c r="S559" s="224"/>
      <c r="T559" s="225"/>
      <c r="AT559" s="226" t="s">
        <v>128</v>
      </c>
      <c r="AU559" s="226" t="s">
        <v>79</v>
      </c>
      <c r="AV559" s="11" t="s">
        <v>79</v>
      </c>
      <c r="AW559" s="11" t="s">
        <v>31</v>
      </c>
      <c r="AX559" s="11" t="s">
        <v>69</v>
      </c>
      <c r="AY559" s="226" t="s">
        <v>118</v>
      </c>
    </row>
    <row r="560" s="11" customFormat="1">
      <c r="B560" s="215"/>
      <c r="C560" s="216"/>
      <c r="D560" s="217" t="s">
        <v>128</v>
      </c>
      <c r="E560" s="218" t="s">
        <v>19</v>
      </c>
      <c r="F560" s="219" t="s">
        <v>792</v>
      </c>
      <c r="G560" s="216"/>
      <c r="H560" s="220">
        <v>2.5</v>
      </c>
      <c r="I560" s="221"/>
      <c r="J560" s="216"/>
      <c r="K560" s="216"/>
      <c r="L560" s="222"/>
      <c r="M560" s="223"/>
      <c r="N560" s="224"/>
      <c r="O560" s="224"/>
      <c r="P560" s="224"/>
      <c r="Q560" s="224"/>
      <c r="R560" s="224"/>
      <c r="S560" s="224"/>
      <c r="T560" s="225"/>
      <c r="AT560" s="226" t="s">
        <v>128</v>
      </c>
      <c r="AU560" s="226" t="s">
        <v>79</v>
      </c>
      <c r="AV560" s="11" t="s">
        <v>79</v>
      </c>
      <c r="AW560" s="11" t="s">
        <v>31</v>
      </c>
      <c r="AX560" s="11" t="s">
        <v>69</v>
      </c>
      <c r="AY560" s="226" t="s">
        <v>118</v>
      </c>
    </row>
    <row r="561" s="11" customFormat="1">
      <c r="B561" s="215"/>
      <c r="C561" s="216"/>
      <c r="D561" s="217" t="s">
        <v>128</v>
      </c>
      <c r="E561" s="218" t="s">
        <v>19</v>
      </c>
      <c r="F561" s="219" t="s">
        <v>793</v>
      </c>
      <c r="G561" s="216"/>
      <c r="H561" s="220">
        <v>2.5</v>
      </c>
      <c r="I561" s="221"/>
      <c r="J561" s="216"/>
      <c r="K561" s="216"/>
      <c r="L561" s="222"/>
      <c r="M561" s="223"/>
      <c r="N561" s="224"/>
      <c r="O561" s="224"/>
      <c r="P561" s="224"/>
      <c r="Q561" s="224"/>
      <c r="R561" s="224"/>
      <c r="S561" s="224"/>
      <c r="T561" s="225"/>
      <c r="AT561" s="226" t="s">
        <v>128</v>
      </c>
      <c r="AU561" s="226" t="s">
        <v>79</v>
      </c>
      <c r="AV561" s="11" t="s">
        <v>79</v>
      </c>
      <c r="AW561" s="11" t="s">
        <v>31</v>
      </c>
      <c r="AX561" s="11" t="s">
        <v>69</v>
      </c>
      <c r="AY561" s="226" t="s">
        <v>118</v>
      </c>
    </row>
    <row r="562" s="11" customFormat="1">
      <c r="B562" s="215"/>
      <c r="C562" s="216"/>
      <c r="D562" s="217" t="s">
        <v>128</v>
      </c>
      <c r="E562" s="218" t="s">
        <v>19</v>
      </c>
      <c r="F562" s="219" t="s">
        <v>794</v>
      </c>
      <c r="G562" s="216"/>
      <c r="H562" s="220">
        <v>2.5</v>
      </c>
      <c r="I562" s="221"/>
      <c r="J562" s="216"/>
      <c r="K562" s="216"/>
      <c r="L562" s="222"/>
      <c r="M562" s="223"/>
      <c r="N562" s="224"/>
      <c r="O562" s="224"/>
      <c r="P562" s="224"/>
      <c r="Q562" s="224"/>
      <c r="R562" s="224"/>
      <c r="S562" s="224"/>
      <c r="T562" s="225"/>
      <c r="AT562" s="226" t="s">
        <v>128</v>
      </c>
      <c r="AU562" s="226" t="s">
        <v>79</v>
      </c>
      <c r="AV562" s="11" t="s">
        <v>79</v>
      </c>
      <c r="AW562" s="11" t="s">
        <v>31</v>
      </c>
      <c r="AX562" s="11" t="s">
        <v>69</v>
      </c>
      <c r="AY562" s="226" t="s">
        <v>118</v>
      </c>
    </row>
    <row r="563" s="11" customFormat="1">
      <c r="B563" s="215"/>
      <c r="C563" s="216"/>
      <c r="D563" s="217" t="s">
        <v>128</v>
      </c>
      <c r="E563" s="218" t="s">
        <v>19</v>
      </c>
      <c r="F563" s="219" t="s">
        <v>795</v>
      </c>
      <c r="G563" s="216"/>
      <c r="H563" s="220">
        <v>2.5</v>
      </c>
      <c r="I563" s="221"/>
      <c r="J563" s="216"/>
      <c r="K563" s="216"/>
      <c r="L563" s="222"/>
      <c r="M563" s="223"/>
      <c r="N563" s="224"/>
      <c r="O563" s="224"/>
      <c r="P563" s="224"/>
      <c r="Q563" s="224"/>
      <c r="R563" s="224"/>
      <c r="S563" s="224"/>
      <c r="T563" s="225"/>
      <c r="AT563" s="226" t="s">
        <v>128</v>
      </c>
      <c r="AU563" s="226" t="s">
        <v>79</v>
      </c>
      <c r="AV563" s="11" t="s">
        <v>79</v>
      </c>
      <c r="AW563" s="11" t="s">
        <v>31</v>
      </c>
      <c r="AX563" s="11" t="s">
        <v>69</v>
      </c>
      <c r="AY563" s="226" t="s">
        <v>118</v>
      </c>
    </row>
    <row r="564" s="11" customFormat="1">
      <c r="B564" s="215"/>
      <c r="C564" s="216"/>
      <c r="D564" s="217" t="s">
        <v>128</v>
      </c>
      <c r="E564" s="218" t="s">
        <v>19</v>
      </c>
      <c r="F564" s="219" t="s">
        <v>796</v>
      </c>
      <c r="G564" s="216"/>
      <c r="H564" s="220">
        <v>2.5</v>
      </c>
      <c r="I564" s="221"/>
      <c r="J564" s="216"/>
      <c r="K564" s="216"/>
      <c r="L564" s="222"/>
      <c r="M564" s="223"/>
      <c r="N564" s="224"/>
      <c r="O564" s="224"/>
      <c r="P564" s="224"/>
      <c r="Q564" s="224"/>
      <c r="R564" s="224"/>
      <c r="S564" s="224"/>
      <c r="T564" s="225"/>
      <c r="AT564" s="226" t="s">
        <v>128</v>
      </c>
      <c r="AU564" s="226" t="s">
        <v>79</v>
      </c>
      <c r="AV564" s="11" t="s">
        <v>79</v>
      </c>
      <c r="AW564" s="11" t="s">
        <v>31</v>
      </c>
      <c r="AX564" s="11" t="s">
        <v>69</v>
      </c>
      <c r="AY564" s="226" t="s">
        <v>118</v>
      </c>
    </row>
    <row r="565" s="11" customFormat="1">
      <c r="B565" s="215"/>
      <c r="C565" s="216"/>
      <c r="D565" s="217" t="s">
        <v>128</v>
      </c>
      <c r="E565" s="218" t="s">
        <v>19</v>
      </c>
      <c r="F565" s="219" t="s">
        <v>797</v>
      </c>
      <c r="G565" s="216"/>
      <c r="H565" s="220">
        <v>2.5</v>
      </c>
      <c r="I565" s="221"/>
      <c r="J565" s="216"/>
      <c r="K565" s="216"/>
      <c r="L565" s="222"/>
      <c r="M565" s="223"/>
      <c r="N565" s="224"/>
      <c r="O565" s="224"/>
      <c r="P565" s="224"/>
      <c r="Q565" s="224"/>
      <c r="R565" s="224"/>
      <c r="S565" s="224"/>
      <c r="T565" s="225"/>
      <c r="AT565" s="226" t="s">
        <v>128</v>
      </c>
      <c r="AU565" s="226" t="s">
        <v>79</v>
      </c>
      <c r="AV565" s="11" t="s">
        <v>79</v>
      </c>
      <c r="AW565" s="11" t="s">
        <v>31</v>
      </c>
      <c r="AX565" s="11" t="s">
        <v>69</v>
      </c>
      <c r="AY565" s="226" t="s">
        <v>118</v>
      </c>
    </row>
    <row r="566" s="11" customFormat="1">
      <c r="B566" s="215"/>
      <c r="C566" s="216"/>
      <c r="D566" s="217" t="s">
        <v>128</v>
      </c>
      <c r="E566" s="218" t="s">
        <v>19</v>
      </c>
      <c r="F566" s="219" t="s">
        <v>798</v>
      </c>
      <c r="G566" s="216"/>
      <c r="H566" s="220">
        <v>2.5</v>
      </c>
      <c r="I566" s="221"/>
      <c r="J566" s="216"/>
      <c r="K566" s="216"/>
      <c r="L566" s="222"/>
      <c r="M566" s="223"/>
      <c r="N566" s="224"/>
      <c r="O566" s="224"/>
      <c r="P566" s="224"/>
      <c r="Q566" s="224"/>
      <c r="R566" s="224"/>
      <c r="S566" s="224"/>
      <c r="T566" s="225"/>
      <c r="AT566" s="226" t="s">
        <v>128</v>
      </c>
      <c r="AU566" s="226" t="s">
        <v>79</v>
      </c>
      <c r="AV566" s="11" t="s">
        <v>79</v>
      </c>
      <c r="AW566" s="11" t="s">
        <v>31</v>
      </c>
      <c r="AX566" s="11" t="s">
        <v>69</v>
      </c>
      <c r="AY566" s="226" t="s">
        <v>118</v>
      </c>
    </row>
    <row r="567" s="11" customFormat="1">
      <c r="B567" s="215"/>
      <c r="C567" s="216"/>
      <c r="D567" s="217" t="s">
        <v>128</v>
      </c>
      <c r="E567" s="218" t="s">
        <v>19</v>
      </c>
      <c r="F567" s="219" t="s">
        <v>799</v>
      </c>
      <c r="G567" s="216"/>
      <c r="H567" s="220">
        <v>2.5</v>
      </c>
      <c r="I567" s="221"/>
      <c r="J567" s="216"/>
      <c r="K567" s="216"/>
      <c r="L567" s="222"/>
      <c r="M567" s="223"/>
      <c r="N567" s="224"/>
      <c r="O567" s="224"/>
      <c r="P567" s="224"/>
      <c r="Q567" s="224"/>
      <c r="R567" s="224"/>
      <c r="S567" s="224"/>
      <c r="T567" s="225"/>
      <c r="AT567" s="226" t="s">
        <v>128</v>
      </c>
      <c r="AU567" s="226" t="s">
        <v>79</v>
      </c>
      <c r="AV567" s="11" t="s">
        <v>79</v>
      </c>
      <c r="AW567" s="11" t="s">
        <v>31</v>
      </c>
      <c r="AX567" s="11" t="s">
        <v>69</v>
      </c>
      <c r="AY567" s="226" t="s">
        <v>118</v>
      </c>
    </row>
    <row r="568" s="13" customFormat="1">
      <c r="B568" s="253"/>
      <c r="C568" s="254"/>
      <c r="D568" s="217" t="s">
        <v>128</v>
      </c>
      <c r="E568" s="255" t="s">
        <v>19</v>
      </c>
      <c r="F568" s="256" t="s">
        <v>456</v>
      </c>
      <c r="G568" s="254"/>
      <c r="H568" s="257">
        <v>32.5</v>
      </c>
      <c r="I568" s="258"/>
      <c r="J568" s="254"/>
      <c r="K568" s="254"/>
      <c r="L568" s="259"/>
      <c r="M568" s="260"/>
      <c r="N568" s="261"/>
      <c r="O568" s="261"/>
      <c r="P568" s="261"/>
      <c r="Q568" s="261"/>
      <c r="R568" s="261"/>
      <c r="S568" s="261"/>
      <c r="T568" s="262"/>
      <c r="AT568" s="263" t="s">
        <v>128</v>
      </c>
      <c r="AU568" s="263" t="s">
        <v>79</v>
      </c>
      <c r="AV568" s="13" t="s">
        <v>136</v>
      </c>
      <c r="AW568" s="13" t="s">
        <v>31</v>
      </c>
      <c r="AX568" s="13" t="s">
        <v>69</v>
      </c>
      <c r="AY568" s="263" t="s">
        <v>118</v>
      </c>
    </row>
    <row r="569" s="11" customFormat="1">
      <c r="B569" s="215"/>
      <c r="C569" s="216"/>
      <c r="D569" s="217" t="s">
        <v>128</v>
      </c>
      <c r="E569" s="218" t="s">
        <v>19</v>
      </c>
      <c r="F569" s="219" t="s">
        <v>800</v>
      </c>
      <c r="G569" s="216"/>
      <c r="H569" s="220">
        <v>2.5</v>
      </c>
      <c r="I569" s="221"/>
      <c r="J569" s="216"/>
      <c r="K569" s="216"/>
      <c r="L569" s="222"/>
      <c r="M569" s="223"/>
      <c r="N569" s="224"/>
      <c r="O569" s="224"/>
      <c r="P569" s="224"/>
      <c r="Q569" s="224"/>
      <c r="R569" s="224"/>
      <c r="S569" s="224"/>
      <c r="T569" s="225"/>
      <c r="AT569" s="226" t="s">
        <v>128</v>
      </c>
      <c r="AU569" s="226" t="s">
        <v>79</v>
      </c>
      <c r="AV569" s="11" t="s">
        <v>79</v>
      </c>
      <c r="AW569" s="11" t="s">
        <v>31</v>
      </c>
      <c r="AX569" s="11" t="s">
        <v>69</v>
      </c>
      <c r="AY569" s="226" t="s">
        <v>118</v>
      </c>
    </row>
    <row r="570" s="11" customFormat="1">
      <c r="B570" s="215"/>
      <c r="C570" s="216"/>
      <c r="D570" s="217" t="s">
        <v>128</v>
      </c>
      <c r="E570" s="218" t="s">
        <v>19</v>
      </c>
      <c r="F570" s="219" t="s">
        <v>801</v>
      </c>
      <c r="G570" s="216"/>
      <c r="H570" s="220">
        <v>3</v>
      </c>
      <c r="I570" s="221"/>
      <c r="J570" s="216"/>
      <c r="K570" s="216"/>
      <c r="L570" s="222"/>
      <c r="M570" s="223"/>
      <c r="N570" s="224"/>
      <c r="O570" s="224"/>
      <c r="P570" s="224"/>
      <c r="Q570" s="224"/>
      <c r="R570" s="224"/>
      <c r="S570" s="224"/>
      <c r="T570" s="225"/>
      <c r="AT570" s="226" t="s">
        <v>128</v>
      </c>
      <c r="AU570" s="226" t="s">
        <v>79</v>
      </c>
      <c r="AV570" s="11" t="s">
        <v>79</v>
      </c>
      <c r="AW570" s="11" t="s">
        <v>31</v>
      </c>
      <c r="AX570" s="11" t="s">
        <v>69</v>
      </c>
      <c r="AY570" s="226" t="s">
        <v>118</v>
      </c>
    </row>
    <row r="571" s="11" customFormat="1">
      <c r="B571" s="215"/>
      <c r="C571" s="216"/>
      <c r="D571" s="217" t="s">
        <v>128</v>
      </c>
      <c r="E571" s="218" t="s">
        <v>19</v>
      </c>
      <c r="F571" s="219" t="s">
        <v>802</v>
      </c>
      <c r="G571" s="216"/>
      <c r="H571" s="220">
        <v>2</v>
      </c>
      <c r="I571" s="221"/>
      <c r="J571" s="216"/>
      <c r="K571" s="216"/>
      <c r="L571" s="222"/>
      <c r="M571" s="223"/>
      <c r="N571" s="224"/>
      <c r="O571" s="224"/>
      <c r="P571" s="224"/>
      <c r="Q571" s="224"/>
      <c r="R571" s="224"/>
      <c r="S571" s="224"/>
      <c r="T571" s="225"/>
      <c r="AT571" s="226" t="s">
        <v>128</v>
      </c>
      <c r="AU571" s="226" t="s">
        <v>79</v>
      </c>
      <c r="AV571" s="11" t="s">
        <v>79</v>
      </c>
      <c r="AW571" s="11" t="s">
        <v>31</v>
      </c>
      <c r="AX571" s="11" t="s">
        <v>69</v>
      </c>
      <c r="AY571" s="226" t="s">
        <v>118</v>
      </c>
    </row>
    <row r="572" s="11" customFormat="1">
      <c r="B572" s="215"/>
      <c r="C572" s="216"/>
      <c r="D572" s="217" t="s">
        <v>128</v>
      </c>
      <c r="E572" s="218" t="s">
        <v>19</v>
      </c>
      <c r="F572" s="219" t="s">
        <v>803</v>
      </c>
      <c r="G572" s="216"/>
      <c r="H572" s="220">
        <v>2</v>
      </c>
      <c r="I572" s="221"/>
      <c r="J572" s="216"/>
      <c r="K572" s="216"/>
      <c r="L572" s="222"/>
      <c r="M572" s="223"/>
      <c r="N572" s="224"/>
      <c r="O572" s="224"/>
      <c r="P572" s="224"/>
      <c r="Q572" s="224"/>
      <c r="R572" s="224"/>
      <c r="S572" s="224"/>
      <c r="T572" s="225"/>
      <c r="AT572" s="226" t="s">
        <v>128</v>
      </c>
      <c r="AU572" s="226" t="s">
        <v>79</v>
      </c>
      <c r="AV572" s="11" t="s">
        <v>79</v>
      </c>
      <c r="AW572" s="11" t="s">
        <v>31</v>
      </c>
      <c r="AX572" s="11" t="s">
        <v>69</v>
      </c>
      <c r="AY572" s="226" t="s">
        <v>118</v>
      </c>
    </row>
    <row r="573" s="11" customFormat="1">
      <c r="B573" s="215"/>
      <c r="C573" s="216"/>
      <c r="D573" s="217" t="s">
        <v>128</v>
      </c>
      <c r="E573" s="218" t="s">
        <v>19</v>
      </c>
      <c r="F573" s="219" t="s">
        <v>804</v>
      </c>
      <c r="G573" s="216"/>
      <c r="H573" s="220">
        <v>3</v>
      </c>
      <c r="I573" s="221"/>
      <c r="J573" s="216"/>
      <c r="K573" s="216"/>
      <c r="L573" s="222"/>
      <c r="M573" s="223"/>
      <c r="N573" s="224"/>
      <c r="O573" s="224"/>
      <c r="P573" s="224"/>
      <c r="Q573" s="224"/>
      <c r="R573" s="224"/>
      <c r="S573" s="224"/>
      <c r="T573" s="225"/>
      <c r="AT573" s="226" t="s">
        <v>128</v>
      </c>
      <c r="AU573" s="226" t="s">
        <v>79</v>
      </c>
      <c r="AV573" s="11" t="s">
        <v>79</v>
      </c>
      <c r="AW573" s="11" t="s">
        <v>31</v>
      </c>
      <c r="AX573" s="11" t="s">
        <v>69</v>
      </c>
      <c r="AY573" s="226" t="s">
        <v>118</v>
      </c>
    </row>
    <row r="574" s="11" customFormat="1">
      <c r="B574" s="215"/>
      <c r="C574" s="216"/>
      <c r="D574" s="217" t="s">
        <v>128</v>
      </c>
      <c r="E574" s="218" t="s">
        <v>19</v>
      </c>
      <c r="F574" s="219" t="s">
        <v>805</v>
      </c>
      <c r="G574" s="216"/>
      <c r="H574" s="220">
        <v>4.5</v>
      </c>
      <c r="I574" s="221"/>
      <c r="J574" s="216"/>
      <c r="K574" s="216"/>
      <c r="L574" s="222"/>
      <c r="M574" s="223"/>
      <c r="N574" s="224"/>
      <c r="O574" s="224"/>
      <c r="P574" s="224"/>
      <c r="Q574" s="224"/>
      <c r="R574" s="224"/>
      <c r="S574" s="224"/>
      <c r="T574" s="225"/>
      <c r="AT574" s="226" t="s">
        <v>128</v>
      </c>
      <c r="AU574" s="226" t="s">
        <v>79</v>
      </c>
      <c r="AV574" s="11" t="s">
        <v>79</v>
      </c>
      <c r="AW574" s="11" t="s">
        <v>31</v>
      </c>
      <c r="AX574" s="11" t="s">
        <v>69</v>
      </c>
      <c r="AY574" s="226" t="s">
        <v>118</v>
      </c>
    </row>
    <row r="575" s="11" customFormat="1">
      <c r="B575" s="215"/>
      <c r="C575" s="216"/>
      <c r="D575" s="217" t="s">
        <v>128</v>
      </c>
      <c r="E575" s="218" t="s">
        <v>19</v>
      </c>
      <c r="F575" s="219" t="s">
        <v>806</v>
      </c>
      <c r="G575" s="216"/>
      <c r="H575" s="220">
        <v>3.5</v>
      </c>
      <c r="I575" s="221"/>
      <c r="J575" s="216"/>
      <c r="K575" s="216"/>
      <c r="L575" s="222"/>
      <c r="M575" s="223"/>
      <c r="N575" s="224"/>
      <c r="O575" s="224"/>
      <c r="P575" s="224"/>
      <c r="Q575" s="224"/>
      <c r="R575" s="224"/>
      <c r="S575" s="224"/>
      <c r="T575" s="225"/>
      <c r="AT575" s="226" t="s">
        <v>128</v>
      </c>
      <c r="AU575" s="226" t="s">
        <v>79</v>
      </c>
      <c r="AV575" s="11" t="s">
        <v>79</v>
      </c>
      <c r="AW575" s="11" t="s">
        <v>31</v>
      </c>
      <c r="AX575" s="11" t="s">
        <v>69</v>
      </c>
      <c r="AY575" s="226" t="s">
        <v>118</v>
      </c>
    </row>
    <row r="576" s="11" customFormat="1">
      <c r="B576" s="215"/>
      <c r="C576" s="216"/>
      <c r="D576" s="217" t="s">
        <v>128</v>
      </c>
      <c r="E576" s="218" t="s">
        <v>19</v>
      </c>
      <c r="F576" s="219" t="s">
        <v>807</v>
      </c>
      <c r="G576" s="216"/>
      <c r="H576" s="220">
        <v>3</v>
      </c>
      <c r="I576" s="221"/>
      <c r="J576" s="216"/>
      <c r="K576" s="216"/>
      <c r="L576" s="222"/>
      <c r="M576" s="223"/>
      <c r="N576" s="224"/>
      <c r="O576" s="224"/>
      <c r="P576" s="224"/>
      <c r="Q576" s="224"/>
      <c r="R576" s="224"/>
      <c r="S576" s="224"/>
      <c r="T576" s="225"/>
      <c r="AT576" s="226" t="s">
        <v>128</v>
      </c>
      <c r="AU576" s="226" t="s">
        <v>79</v>
      </c>
      <c r="AV576" s="11" t="s">
        <v>79</v>
      </c>
      <c r="AW576" s="11" t="s">
        <v>31</v>
      </c>
      <c r="AX576" s="11" t="s">
        <v>69</v>
      </c>
      <c r="AY576" s="226" t="s">
        <v>118</v>
      </c>
    </row>
    <row r="577" s="11" customFormat="1">
      <c r="B577" s="215"/>
      <c r="C577" s="216"/>
      <c r="D577" s="217" t="s">
        <v>128</v>
      </c>
      <c r="E577" s="218" t="s">
        <v>19</v>
      </c>
      <c r="F577" s="219" t="s">
        <v>808</v>
      </c>
      <c r="G577" s="216"/>
      <c r="H577" s="220">
        <v>4.5</v>
      </c>
      <c r="I577" s="221"/>
      <c r="J577" s="216"/>
      <c r="K577" s="216"/>
      <c r="L577" s="222"/>
      <c r="M577" s="223"/>
      <c r="N577" s="224"/>
      <c r="O577" s="224"/>
      <c r="P577" s="224"/>
      <c r="Q577" s="224"/>
      <c r="R577" s="224"/>
      <c r="S577" s="224"/>
      <c r="T577" s="225"/>
      <c r="AT577" s="226" t="s">
        <v>128</v>
      </c>
      <c r="AU577" s="226" t="s">
        <v>79</v>
      </c>
      <c r="AV577" s="11" t="s">
        <v>79</v>
      </c>
      <c r="AW577" s="11" t="s">
        <v>31</v>
      </c>
      <c r="AX577" s="11" t="s">
        <v>69</v>
      </c>
      <c r="AY577" s="226" t="s">
        <v>118</v>
      </c>
    </row>
    <row r="578" s="11" customFormat="1">
      <c r="B578" s="215"/>
      <c r="C578" s="216"/>
      <c r="D578" s="217" t="s">
        <v>128</v>
      </c>
      <c r="E578" s="218" t="s">
        <v>19</v>
      </c>
      <c r="F578" s="219" t="s">
        <v>809</v>
      </c>
      <c r="G578" s="216"/>
      <c r="H578" s="220">
        <v>2.5</v>
      </c>
      <c r="I578" s="221"/>
      <c r="J578" s="216"/>
      <c r="K578" s="216"/>
      <c r="L578" s="222"/>
      <c r="M578" s="223"/>
      <c r="N578" s="224"/>
      <c r="O578" s="224"/>
      <c r="P578" s="224"/>
      <c r="Q578" s="224"/>
      <c r="R578" s="224"/>
      <c r="S578" s="224"/>
      <c r="T578" s="225"/>
      <c r="AT578" s="226" t="s">
        <v>128</v>
      </c>
      <c r="AU578" s="226" t="s">
        <v>79</v>
      </c>
      <c r="AV578" s="11" t="s">
        <v>79</v>
      </c>
      <c r="AW578" s="11" t="s">
        <v>31</v>
      </c>
      <c r="AX578" s="11" t="s">
        <v>69</v>
      </c>
      <c r="AY578" s="226" t="s">
        <v>118</v>
      </c>
    </row>
    <row r="579" s="13" customFormat="1">
      <c r="B579" s="253"/>
      <c r="C579" s="254"/>
      <c r="D579" s="217" t="s">
        <v>128</v>
      </c>
      <c r="E579" s="255" t="s">
        <v>19</v>
      </c>
      <c r="F579" s="256" t="s">
        <v>456</v>
      </c>
      <c r="G579" s="254"/>
      <c r="H579" s="257">
        <v>30.5</v>
      </c>
      <c r="I579" s="258"/>
      <c r="J579" s="254"/>
      <c r="K579" s="254"/>
      <c r="L579" s="259"/>
      <c r="M579" s="260"/>
      <c r="N579" s="261"/>
      <c r="O579" s="261"/>
      <c r="P579" s="261"/>
      <c r="Q579" s="261"/>
      <c r="R579" s="261"/>
      <c r="S579" s="261"/>
      <c r="T579" s="262"/>
      <c r="AT579" s="263" t="s">
        <v>128</v>
      </c>
      <c r="AU579" s="263" t="s">
        <v>79</v>
      </c>
      <c r="AV579" s="13" t="s">
        <v>136</v>
      </c>
      <c r="AW579" s="13" t="s">
        <v>31</v>
      </c>
      <c r="AX579" s="13" t="s">
        <v>69</v>
      </c>
      <c r="AY579" s="263" t="s">
        <v>118</v>
      </c>
    </row>
    <row r="580" s="12" customFormat="1">
      <c r="B580" s="232"/>
      <c r="C580" s="233"/>
      <c r="D580" s="217" t="s">
        <v>128</v>
      </c>
      <c r="E580" s="234" t="s">
        <v>19</v>
      </c>
      <c r="F580" s="235" t="s">
        <v>213</v>
      </c>
      <c r="G580" s="233"/>
      <c r="H580" s="236">
        <v>65.400000000000006</v>
      </c>
      <c r="I580" s="237"/>
      <c r="J580" s="233"/>
      <c r="K580" s="233"/>
      <c r="L580" s="238"/>
      <c r="M580" s="239"/>
      <c r="N580" s="240"/>
      <c r="O580" s="240"/>
      <c r="P580" s="240"/>
      <c r="Q580" s="240"/>
      <c r="R580" s="240"/>
      <c r="S580" s="240"/>
      <c r="T580" s="241"/>
      <c r="AT580" s="242" t="s">
        <v>128</v>
      </c>
      <c r="AU580" s="242" t="s">
        <v>79</v>
      </c>
      <c r="AV580" s="12" t="s">
        <v>140</v>
      </c>
      <c r="AW580" s="12" t="s">
        <v>31</v>
      </c>
      <c r="AX580" s="12" t="s">
        <v>77</v>
      </c>
      <c r="AY580" s="242" t="s">
        <v>118</v>
      </c>
    </row>
    <row r="581" s="1" customFormat="1" ht="22.5" customHeight="1">
      <c r="B581" s="37"/>
      <c r="C581" s="203" t="s">
        <v>395</v>
      </c>
      <c r="D581" s="203" t="s">
        <v>121</v>
      </c>
      <c r="E581" s="204" t="s">
        <v>536</v>
      </c>
      <c r="F581" s="205" t="s">
        <v>537</v>
      </c>
      <c r="G581" s="206" t="s">
        <v>499</v>
      </c>
      <c r="H581" s="207">
        <v>1.98</v>
      </c>
      <c r="I581" s="208"/>
      <c r="J581" s="209">
        <f>ROUND(I581*H581,2)</f>
        <v>0</v>
      </c>
      <c r="K581" s="205" t="s">
        <v>125</v>
      </c>
      <c r="L581" s="42"/>
      <c r="M581" s="210" t="s">
        <v>19</v>
      </c>
      <c r="N581" s="211" t="s">
        <v>40</v>
      </c>
      <c r="O581" s="78"/>
      <c r="P581" s="212">
        <f>O581*H581</f>
        <v>0</v>
      </c>
      <c r="Q581" s="212">
        <v>0</v>
      </c>
      <c r="R581" s="212">
        <f>Q581*H581</f>
        <v>0</v>
      </c>
      <c r="S581" s="212">
        <v>0</v>
      </c>
      <c r="T581" s="213">
        <f>S581*H581</f>
        <v>0</v>
      </c>
      <c r="AR581" s="16" t="s">
        <v>140</v>
      </c>
      <c r="AT581" s="16" t="s">
        <v>121</v>
      </c>
      <c r="AU581" s="16" t="s">
        <v>79</v>
      </c>
      <c r="AY581" s="16" t="s">
        <v>118</v>
      </c>
      <c r="BE581" s="214">
        <f>IF(N581="základní",J581,0)</f>
        <v>0</v>
      </c>
      <c r="BF581" s="214">
        <f>IF(N581="snížená",J581,0)</f>
        <v>0</v>
      </c>
      <c r="BG581" s="214">
        <f>IF(N581="zákl. přenesená",J581,0)</f>
        <v>0</v>
      </c>
      <c r="BH581" s="214">
        <f>IF(N581="sníž. přenesená",J581,0)</f>
        <v>0</v>
      </c>
      <c r="BI581" s="214">
        <f>IF(N581="nulová",J581,0)</f>
        <v>0</v>
      </c>
      <c r="BJ581" s="16" t="s">
        <v>77</v>
      </c>
      <c r="BK581" s="214">
        <f>ROUND(I581*H581,2)</f>
        <v>0</v>
      </c>
      <c r="BL581" s="16" t="s">
        <v>140</v>
      </c>
      <c r="BM581" s="16" t="s">
        <v>813</v>
      </c>
    </row>
    <row r="582" s="1" customFormat="1">
      <c r="B582" s="37"/>
      <c r="C582" s="38"/>
      <c r="D582" s="217" t="s">
        <v>208</v>
      </c>
      <c r="E582" s="38"/>
      <c r="F582" s="227" t="s">
        <v>534</v>
      </c>
      <c r="G582" s="38"/>
      <c r="H582" s="38"/>
      <c r="I582" s="129"/>
      <c r="J582" s="38"/>
      <c r="K582" s="38"/>
      <c r="L582" s="42"/>
      <c r="M582" s="228"/>
      <c r="N582" s="78"/>
      <c r="O582" s="78"/>
      <c r="P582" s="78"/>
      <c r="Q582" s="78"/>
      <c r="R582" s="78"/>
      <c r="S582" s="78"/>
      <c r="T582" s="79"/>
      <c r="AT582" s="16" t="s">
        <v>208</v>
      </c>
      <c r="AU582" s="16" t="s">
        <v>79</v>
      </c>
    </row>
    <row r="583" s="11" customFormat="1">
      <c r="B583" s="215"/>
      <c r="C583" s="216"/>
      <c r="D583" s="217" t="s">
        <v>128</v>
      </c>
      <c r="E583" s="218" t="s">
        <v>19</v>
      </c>
      <c r="F583" s="219" t="s">
        <v>765</v>
      </c>
      <c r="G583" s="216"/>
      <c r="H583" s="220">
        <v>0.66000000000000003</v>
      </c>
      <c r="I583" s="221"/>
      <c r="J583" s="216"/>
      <c r="K583" s="216"/>
      <c r="L583" s="222"/>
      <c r="M583" s="223"/>
      <c r="N583" s="224"/>
      <c r="O583" s="224"/>
      <c r="P583" s="224"/>
      <c r="Q583" s="224"/>
      <c r="R583" s="224"/>
      <c r="S583" s="224"/>
      <c r="T583" s="225"/>
      <c r="AT583" s="226" t="s">
        <v>128</v>
      </c>
      <c r="AU583" s="226" t="s">
        <v>79</v>
      </c>
      <c r="AV583" s="11" t="s">
        <v>79</v>
      </c>
      <c r="AW583" s="11" t="s">
        <v>31</v>
      </c>
      <c r="AX583" s="11" t="s">
        <v>69</v>
      </c>
      <c r="AY583" s="226" t="s">
        <v>118</v>
      </c>
    </row>
    <row r="584" s="11" customFormat="1">
      <c r="B584" s="215"/>
      <c r="C584" s="216"/>
      <c r="D584" s="217" t="s">
        <v>128</v>
      </c>
      <c r="E584" s="218" t="s">
        <v>19</v>
      </c>
      <c r="F584" s="219" t="s">
        <v>766</v>
      </c>
      <c r="G584" s="216"/>
      <c r="H584" s="220">
        <v>0.98999999999999999</v>
      </c>
      <c r="I584" s="221"/>
      <c r="J584" s="216"/>
      <c r="K584" s="216"/>
      <c r="L584" s="222"/>
      <c r="M584" s="223"/>
      <c r="N584" s="224"/>
      <c r="O584" s="224"/>
      <c r="P584" s="224"/>
      <c r="Q584" s="224"/>
      <c r="R584" s="224"/>
      <c r="S584" s="224"/>
      <c r="T584" s="225"/>
      <c r="AT584" s="226" t="s">
        <v>128</v>
      </c>
      <c r="AU584" s="226" t="s">
        <v>79</v>
      </c>
      <c r="AV584" s="11" t="s">
        <v>79</v>
      </c>
      <c r="AW584" s="11" t="s">
        <v>31</v>
      </c>
      <c r="AX584" s="11" t="s">
        <v>69</v>
      </c>
      <c r="AY584" s="226" t="s">
        <v>118</v>
      </c>
    </row>
    <row r="585" s="11" customFormat="1">
      <c r="B585" s="215"/>
      <c r="C585" s="216"/>
      <c r="D585" s="217" t="s">
        <v>128</v>
      </c>
      <c r="E585" s="218" t="s">
        <v>19</v>
      </c>
      <c r="F585" s="219" t="s">
        <v>767</v>
      </c>
      <c r="G585" s="216"/>
      <c r="H585" s="220">
        <v>0.33000000000000002</v>
      </c>
      <c r="I585" s="221"/>
      <c r="J585" s="216"/>
      <c r="K585" s="216"/>
      <c r="L585" s="222"/>
      <c r="M585" s="223"/>
      <c r="N585" s="224"/>
      <c r="O585" s="224"/>
      <c r="P585" s="224"/>
      <c r="Q585" s="224"/>
      <c r="R585" s="224"/>
      <c r="S585" s="224"/>
      <c r="T585" s="225"/>
      <c r="AT585" s="226" t="s">
        <v>128</v>
      </c>
      <c r="AU585" s="226" t="s">
        <v>79</v>
      </c>
      <c r="AV585" s="11" t="s">
        <v>79</v>
      </c>
      <c r="AW585" s="11" t="s">
        <v>31</v>
      </c>
      <c r="AX585" s="11" t="s">
        <v>69</v>
      </c>
      <c r="AY585" s="226" t="s">
        <v>118</v>
      </c>
    </row>
    <row r="586" s="12" customFormat="1">
      <c r="B586" s="232"/>
      <c r="C586" s="233"/>
      <c r="D586" s="217" t="s">
        <v>128</v>
      </c>
      <c r="E586" s="234" t="s">
        <v>19</v>
      </c>
      <c r="F586" s="235" t="s">
        <v>213</v>
      </c>
      <c r="G586" s="233"/>
      <c r="H586" s="236">
        <v>1.98</v>
      </c>
      <c r="I586" s="237"/>
      <c r="J586" s="233"/>
      <c r="K586" s="233"/>
      <c r="L586" s="238"/>
      <c r="M586" s="239"/>
      <c r="N586" s="240"/>
      <c r="O586" s="240"/>
      <c r="P586" s="240"/>
      <c r="Q586" s="240"/>
      <c r="R586" s="240"/>
      <c r="S586" s="240"/>
      <c r="T586" s="241"/>
      <c r="AT586" s="242" t="s">
        <v>128</v>
      </c>
      <c r="AU586" s="242" t="s">
        <v>79</v>
      </c>
      <c r="AV586" s="12" t="s">
        <v>140</v>
      </c>
      <c r="AW586" s="12" t="s">
        <v>31</v>
      </c>
      <c r="AX586" s="12" t="s">
        <v>77</v>
      </c>
      <c r="AY586" s="242" t="s">
        <v>118</v>
      </c>
    </row>
    <row r="587" s="1" customFormat="1" ht="22.5" customHeight="1">
      <c r="B587" s="37"/>
      <c r="C587" s="203" t="s">
        <v>407</v>
      </c>
      <c r="D587" s="203" t="s">
        <v>121</v>
      </c>
      <c r="E587" s="204" t="s">
        <v>540</v>
      </c>
      <c r="F587" s="205" t="s">
        <v>541</v>
      </c>
      <c r="G587" s="206" t="s">
        <v>499</v>
      </c>
      <c r="H587" s="207">
        <v>101.218</v>
      </c>
      <c r="I587" s="208"/>
      <c r="J587" s="209">
        <f>ROUND(I587*H587,2)</f>
        <v>0</v>
      </c>
      <c r="K587" s="205" t="s">
        <v>125</v>
      </c>
      <c r="L587" s="42"/>
      <c r="M587" s="210" t="s">
        <v>19</v>
      </c>
      <c r="N587" s="211" t="s">
        <v>40</v>
      </c>
      <c r="O587" s="78"/>
      <c r="P587" s="212">
        <f>O587*H587</f>
        <v>0</v>
      </c>
      <c r="Q587" s="212">
        <v>0</v>
      </c>
      <c r="R587" s="212">
        <f>Q587*H587</f>
        <v>0</v>
      </c>
      <c r="S587" s="212">
        <v>0</v>
      </c>
      <c r="T587" s="213">
        <f>S587*H587</f>
        <v>0</v>
      </c>
      <c r="AR587" s="16" t="s">
        <v>140</v>
      </c>
      <c r="AT587" s="16" t="s">
        <v>121</v>
      </c>
      <c r="AU587" s="16" t="s">
        <v>79</v>
      </c>
      <c r="AY587" s="16" t="s">
        <v>118</v>
      </c>
      <c r="BE587" s="214">
        <f>IF(N587="základní",J587,0)</f>
        <v>0</v>
      </c>
      <c r="BF587" s="214">
        <f>IF(N587="snížená",J587,0)</f>
        <v>0</v>
      </c>
      <c r="BG587" s="214">
        <f>IF(N587="zákl. přenesená",J587,0)</f>
        <v>0</v>
      </c>
      <c r="BH587" s="214">
        <f>IF(N587="sníž. přenesená",J587,0)</f>
        <v>0</v>
      </c>
      <c r="BI587" s="214">
        <f>IF(N587="nulová",J587,0)</f>
        <v>0</v>
      </c>
      <c r="BJ587" s="16" t="s">
        <v>77</v>
      </c>
      <c r="BK587" s="214">
        <f>ROUND(I587*H587,2)</f>
        <v>0</v>
      </c>
      <c r="BL587" s="16" t="s">
        <v>140</v>
      </c>
      <c r="BM587" s="16" t="s">
        <v>814</v>
      </c>
    </row>
    <row r="588" s="1" customFormat="1">
      <c r="B588" s="37"/>
      <c r="C588" s="38"/>
      <c r="D588" s="217" t="s">
        <v>208</v>
      </c>
      <c r="E588" s="38"/>
      <c r="F588" s="227" t="s">
        <v>534</v>
      </c>
      <c r="G588" s="38"/>
      <c r="H588" s="38"/>
      <c r="I588" s="129"/>
      <c r="J588" s="38"/>
      <c r="K588" s="38"/>
      <c r="L588" s="42"/>
      <c r="M588" s="228"/>
      <c r="N588" s="78"/>
      <c r="O588" s="78"/>
      <c r="P588" s="78"/>
      <c r="Q588" s="78"/>
      <c r="R588" s="78"/>
      <c r="S588" s="78"/>
      <c r="T588" s="79"/>
      <c r="AT588" s="16" t="s">
        <v>208</v>
      </c>
      <c r="AU588" s="16" t="s">
        <v>79</v>
      </c>
    </row>
    <row r="589" s="11" customFormat="1">
      <c r="B589" s="215"/>
      <c r="C589" s="216"/>
      <c r="D589" s="217" t="s">
        <v>128</v>
      </c>
      <c r="E589" s="218" t="s">
        <v>19</v>
      </c>
      <c r="F589" s="219" t="s">
        <v>771</v>
      </c>
      <c r="G589" s="216"/>
      <c r="H589" s="220">
        <v>0.25900000000000001</v>
      </c>
      <c r="I589" s="221"/>
      <c r="J589" s="216"/>
      <c r="K589" s="216"/>
      <c r="L589" s="222"/>
      <c r="M589" s="223"/>
      <c r="N589" s="224"/>
      <c r="O589" s="224"/>
      <c r="P589" s="224"/>
      <c r="Q589" s="224"/>
      <c r="R589" s="224"/>
      <c r="S589" s="224"/>
      <c r="T589" s="225"/>
      <c r="AT589" s="226" t="s">
        <v>128</v>
      </c>
      <c r="AU589" s="226" t="s">
        <v>79</v>
      </c>
      <c r="AV589" s="11" t="s">
        <v>79</v>
      </c>
      <c r="AW589" s="11" t="s">
        <v>31</v>
      </c>
      <c r="AX589" s="11" t="s">
        <v>69</v>
      </c>
      <c r="AY589" s="226" t="s">
        <v>118</v>
      </c>
    </row>
    <row r="590" s="11" customFormat="1">
      <c r="B590" s="215"/>
      <c r="C590" s="216"/>
      <c r="D590" s="217" t="s">
        <v>128</v>
      </c>
      <c r="E590" s="218" t="s">
        <v>19</v>
      </c>
      <c r="F590" s="219" t="s">
        <v>772</v>
      </c>
      <c r="G590" s="216"/>
      <c r="H590" s="220">
        <v>0.38900000000000001</v>
      </c>
      <c r="I590" s="221"/>
      <c r="J590" s="216"/>
      <c r="K590" s="216"/>
      <c r="L590" s="222"/>
      <c r="M590" s="223"/>
      <c r="N590" s="224"/>
      <c r="O590" s="224"/>
      <c r="P590" s="224"/>
      <c r="Q590" s="224"/>
      <c r="R590" s="224"/>
      <c r="S590" s="224"/>
      <c r="T590" s="225"/>
      <c r="AT590" s="226" t="s">
        <v>128</v>
      </c>
      <c r="AU590" s="226" t="s">
        <v>79</v>
      </c>
      <c r="AV590" s="11" t="s">
        <v>79</v>
      </c>
      <c r="AW590" s="11" t="s">
        <v>31</v>
      </c>
      <c r="AX590" s="11" t="s">
        <v>69</v>
      </c>
      <c r="AY590" s="226" t="s">
        <v>118</v>
      </c>
    </row>
    <row r="591" s="11" customFormat="1">
      <c r="B591" s="215"/>
      <c r="C591" s="216"/>
      <c r="D591" s="217" t="s">
        <v>128</v>
      </c>
      <c r="E591" s="218" t="s">
        <v>19</v>
      </c>
      <c r="F591" s="219" t="s">
        <v>773</v>
      </c>
      <c r="G591" s="216"/>
      <c r="H591" s="220">
        <v>0.13</v>
      </c>
      <c r="I591" s="221"/>
      <c r="J591" s="216"/>
      <c r="K591" s="216"/>
      <c r="L591" s="222"/>
      <c r="M591" s="223"/>
      <c r="N591" s="224"/>
      <c r="O591" s="224"/>
      <c r="P591" s="224"/>
      <c r="Q591" s="224"/>
      <c r="R591" s="224"/>
      <c r="S591" s="224"/>
      <c r="T591" s="225"/>
      <c r="AT591" s="226" t="s">
        <v>128</v>
      </c>
      <c r="AU591" s="226" t="s">
        <v>79</v>
      </c>
      <c r="AV591" s="11" t="s">
        <v>79</v>
      </c>
      <c r="AW591" s="11" t="s">
        <v>31</v>
      </c>
      <c r="AX591" s="11" t="s">
        <v>69</v>
      </c>
      <c r="AY591" s="226" t="s">
        <v>118</v>
      </c>
    </row>
    <row r="592" s="13" customFormat="1">
      <c r="B592" s="253"/>
      <c r="C592" s="254"/>
      <c r="D592" s="217" t="s">
        <v>128</v>
      </c>
      <c r="E592" s="255" t="s">
        <v>19</v>
      </c>
      <c r="F592" s="256" t="s">
        <v>456</v>
      </c>
      <c r="G592" s="254"/>
      <c r="H592" s="257">
        <v>0.77800000000000002</v>
      </c>
      <c r="I592" s="258"/>
      <c r="J592" s="254"/>
      <c r="K592" s="254"/>
      <c r="L592" s="259"/>
      <c r="M592" s="260"/>
      <c r="N592" s="261"/>
      <c r="O592" s="261"/>
      <c r="P592" s="261"/>
      <c r="Q592" s="261"/>
      <c r="R592" s="261"/>
      <c r="S592" s="261"/>
      <c r="T592" s="262"/>
      <c r="AT592" s="263" t="s">
        <v>128</v>
      </c>
      <c r="AU592" s="263" t="s">
        <v>79</v>
      </c>
      <c r="AV592" s="13" t="s">
        <v>136</v>
      </c>
      <c r="AW592" s="13" t="s">
        <v>31</v>
      </c>
      <c r="AX592" s="13" t="s">
        <v>69</v>
      </c>
      <c r="AY592" s="263" t="s">
        <v>118</v>
      </c>
    </row>
    <row r="593" s="11" customFormat="1">
      <c r="B593" s="215"/>
      <c r="C593" s="216"/>
      <c r="D593" s="217" t="s">
        <v>128</v>
      </c>
      <c r="E593" s="218" t="s">
        <v>19</v>
      </c>
      <c r="F593" s="219" t="s">
        <v>774</v>
      </c>
      <c r="G593" s="216"/>
      <c r="H593" s="220">
        <v>6.4800000000000004</v>
      </c>
      <c r="I593" s="221"/>
      <c r="J593" s="216"/>
      <c r="K593" s="216"/>
      <c r="L593" s="222"/>
      <c r="M593" s="223"/>
      <c r="N593" s="224"/>
      <c r="O593" s="224"/>
      <c r="P593" s="224"/>
      <c r="Q593" s="224"/>
      <c r="R593" s="224"/>
      <c r="S593" s="224"/>
      <c r="T593" s="225"/>
      <c r="AT593" s="226" t="s">
        <v>128</v>
      </c>
      <c r="AU593" s="226" t="s">
        <v>79</v>
      </c>
      <c r="AV593" s="11" t="s">
        <v>79</v>
      </c>
      <c r="AW593" s="11" t="s">
        <v>31</v>
      </c>
      <c r="AX593" s="11" t="s">
        <v>69</v>
      </c>
      <c r="AY593" s="226" t="s">
        <v>118</v>
      </c>
    </row>
    <row r="594" s="11" customFormat="1">
      <c r="B594" s="215"/>
      <c r="C594" s="216"/>
      <c r="D594" s="217" t="s">
        <v>128</v>
      </c>
      <c r="E594" s="218" t="s">
        <v>19</v>
      </c>
      <c r="F594" s="219" t="s">
        <v>775</v>
      </c>
      <c r="G594" s="216"/>
      <c r="H594" s="220">
        <v>9.7200000000000006</v>
      </c>
      <c r="I594" s="221"/>
      <c r="J594" s="216"/>
      <c r="K594" s="216"/>
      <c r="L594" s="222"/>
      <c r="M594" s="223"/>
      <c r="N594" s="224"/>
      <c r="O594" s="224"/>
      <c r="P594" s="224"/>
      <c r="Q594" s="224"/>
      <c r="R594" s="224"/>
      <c r="S594" s="224"/>
      <c r="T594" s="225"/>
      <c r="AT594" s="226" t="s">
        <v>128</v>
      </c>
      <c r="AU594" s="226" t="s">
        <v>79</v>
      </c>
      <c r="AV594" s="11" t="s">
        <v>79</v>
      </c>
      <c r="AW594" s="11" t="s">
        <v>31</v>
      </c>
      <c r="AX594" s="11" t="s">
        <v>69</v>
      </c>
      <c r="AY594" s="226" t="s">
        <v>118</v>
      </c>
    </row>
    <row r="595" s="11" customFormat="1">
      <c r="B595" s="215"/>
      <c r="C595" s="216"/>
      <c r="D595" s="217" t="s">
        <v>128</v>
      </c>
      <c r="E595" s="218" t="s">
        <v>19</v>
      </c>
      <c r="F595" s="219" t="s">
        <v>776</v>
      </c>
      <c r="G595" s="216"/>
      <c r="H595" s="220">
        <v>3.2400000000000002</v>
      </c>
      <c r="I595" s="221"/>
      <c r="J595" s="216"/>
      <c r="K595" s="216"/>
      <c r="L595" s="222"/>
      <c r="M595" s="223"/>
      <c r="N595" s="224"/>
      <c r="O595" s="224"/>
      <c r="P595" s="224"/>
      <c r="Q595" s="224"/>
      <c r="R595" s="224"/>
      <c r="S595" s="224"/>
      <c r="T595" s="225"/>
      <c r="AT595" s="226" t="s">
        <v>128</v>
      </c>
      <c r="AU595" s="226" t="s">
        <v>79</v>
      </c>
      <c r="AV595" s="11" t="s">
        <v>79</v>
      </c>
      <c r="AW595" s="11" t="s">
        <v>31</v>
      </c>
      <c r="AX595" s="11" t="s">
        <v>69</v>
      </c>
      <c r="AY595" s="226" t="s">
        <v>118</v>
      </c>
    </row>
    <row r="596" s="11" customFormat="1">
      <c r="B596" s="215"/>
      <c r="C596" s="216"/>
      <c r="D596" s="217" t="s">
        <v>128</v>
      </c>
      <c r="E596" s="218" t="s">
        <v>19</v>
      </c>
      <c r="F596" s="219" t="s">
        <v>777</v>
      </c>
      <c r="G596" s="216"/>
      <c r="H596" s="220">
        <v>3.2400000000000002</v>
      </c>
      <c r="I596" s="221"/>
      <c r="J596" s="216"/>
      <c r="K596" s="216"/>
      <c r="L596" s="222"/>
      <c r="M596" s="223"/>
      <c r="N596" s="224"/>
      <c r="O596" s="224"/>
      <c r="P596" s="224"/>
      <c r="Q596" s="224"/>
      <c r="R596" s="224"/>
      <c r="S596" s="224"/>
      <c r="T596" s="225"/>
      <c r="AT596" s="226" t="s">
        <v>128</v>
      </c>
      <c r="AU596" s="226" t="s">
        <v>79</v>
      </c>
      <c r="AV596" s="11" t="s">
        <v>79</v>
      </c>
      <c r="AW596" s="11" t="s">
        <v>31</v>
      </c>
      <c r="AX596" s="11" t="s">
        <v>69</v>
      </c>
      <c r="AY596" s="226" t="s">
        <v>118</v>
      </c>
    </row>
    <row r="597" s="11" customFormat="1">
      <c r="B597" s="215"/>
      <c r="C597" s="216"/>
      <c r="D597" s="217" t="s">
        <v>128</v>
      </c>
      <c r="E597" s="218" t="s">
        <v>19</v>
      </c>
      <c r="F597" s="219" t="s">
        <v>778</v>
      </c>
      <c r="G597" s="216"/>
      <c r="H597" s="220">
        <v>9.7200000000000006</v>
      </c>
      <c r="I597" s="221"/>
      <c r="J597" s="216"/>
      <c r="K597" s="216"/>
      <c r="L597" s="222"/>
      <c r="M597" s="223"/>
      <c r="N597" s="224"/>
      <c r="O597" s="224"/>
      <c r="P597" s="224"/>
      <c r="Q597" s="224"/>
      <c r="R597" s="224"/>
      <c r="S597" s="224"/>
      <c r="T597" s="225"/>
      <c r="AT597" s="226" t="s">
        <v>128</v>
      </c>
      <c r="AU597" s="226" t="s">
        <v>79</v>
      </c>
      <c r="AV597" s="11" t="s">
        <v>79</v>
      </c>
      <c r="AW597" s="11" t="s">
        <v>31</v>
      </c>
      <c r="AX597" s="11" t="s">
        <v>69</v>
      </c>
      <c r="AY597" s="226" t="s">
        <v>118</v>
      </c>
    </row>
    <row r="598" s="11" customFormat="1">
      <c r="B598" s="215"/>
      <c r="C598" s="216"/>
      <c r="D598" s="217" t="s">
        <v>128</v>
      </c>
      <c r="E598" s="218" t="s">
        <v>19</v>
      </c>
      <c r="F598" s="219" t="s">
        <v>779</v>
      </c>
      <c r="G598" s="216"/>
      <c r="H598" s="220">
        <v>19.440000000000001</v>
      </c>
      <c r="I598" s="221"/>
      <c r="J598" s="216"/>
      <c r="K598" s="216"/>
      <c r="L598" s="222"/>
      <c r="M598" s="223"/>
      <c r="N598" s="224"/>
      <c r="O598" s="224"/>
      <c r="P598" s="224"/>
      <c r="Q598" s="224"/>
      <c r="R598" s="224"/>
      <c r="S598" s="224"/>
      <c r="T598" s="225"/>
      <c r="AT598" s="226" t="s">
        <v>128</v>
      </c>
      <c r="AU598" s="226" t="s">
        <v>79</v>
      </c>
      <c r="AV598" s="11" t="s">
        <v>79</v>
      </c>
      <c r="AW598" s="11" t="s">
        <v>31</v>
      </c>
      <c r="AX598" s="11" t="s">
        <v>69</v>
      </c>
      <c r="AY598" s="226" t="s">
        <v>118</v>
      </c>
    </row>
    <row r="599" s="11" customFormat="1">
      <c r="B599" s="215"/>
      <c r="C599" s="216"/>
      <c r="D599" s="217" t="s">
        <v>128</v>
      </c>
      <c r="E599" s="218" t="s">
        <v>19</v>
      </c>
      <c r="F599" s="219" t="s">
        <v>780</v>
      </c>
      <c r="G599" s="216"/>
      <c r="H599" s="220">
        <v>12.960000000000001</v>
      </c>
      <c r="I599" s="221"/>
      <c r="J599" s="216"/>
      <c r="K599" s="216"/>
      <c r="L599" s="222"/>
      <c r="M599" s="223"/>
      <c r="N599" s="224"/>
      <c r="O599" s="224"/>
      <c r="P599" s="224"/>
      <c r="Q599" s="224"/>
      <c r="R599" s="224"/>
      <c r="S599" s="224"/>
      <c r="T599" s="225"/>
      <c r="AT599" s="226" t="s">
        <v>128</v>
      </c>
      <c r="AU599" s="226" t="s">
        <v>79</v>
      </c>
      <c r="AV599" s="11" t="s">
        <v>79</v>
      </c>
      <c r="AW599" s="11" t="s">
        <v>31</v>
      </c>
      <c r="AX599" s="11" t="s">
        <v>69</v>
      </c>
      <c r="AY599" s="226" t="s">
        <v>118</v>
      </c>
    </row>
    <row r="600" s="11" customFormat="1">
      <c r="B600" s="215"/>
      <c r="C600" s="216"/>
      <c r="D600" s="217" t="s">
        <v>128</v>
      </c>
      <c r="E600" s="218" t="s">
        <v>19</v>
      </c>
      <c r="F600" s="219" t="s">
        <v>781</v>
      </c>
      <c r="G600" s="216"/>
      <c r="H600" s="220">
        <v>9.7200000000000006</v>
      </c>
      <c r="I600" s="221"/>
      <c r="J600" s="216"/>
      <c r="K600" s="216"/>
      <c r="L600" s="222"/>
      <c r="M600" s="223"/>
      <c r="N600" s="224"/>
      <c r="O600" s="224"/>
      <c r="P600" s="224"/>
      <c r="Q600" s="224"/>
      <c r="R600" s="224"/>
      <c r="S600" s="224"/>
      <c r="T600" s="225"/>
      <c r="AT600" s="226" t="s">
        <v>128</v>
      </c>
      <c r="AU600" s="226" t="s">
        <v>79</v>
      </c>
      <c r="AV600" s="11" t="s">
        <v>79</v>
      </c>
      <c r="AW600" s="11" t="s">
        <v>31</v>
      </c>
      <c r="AX600" s="11" t="s">
        <v>69</v>
      </c>
      <c r="AY600" s="226" t="s">
        <v>118</v>
      </c>
    </row>
    <row r="601" s="11" customFormat="1">
      <c r="B601" s="215"/>
      <c r="C601" s="216"/>
      <c r="D601" s="217" t="s">
        <v>128</v>
      </c>
      <c r="E601" s="218" t="s">
        <v>19</v>
      </c>
      <c r="F601" s="219" t="s">
        <v>782</v>
      </c>
      <c r="G601" s="216"/>
      <c r="H601" s="220">
        <v>19.440000000000001</v>
      </c>
      <c r="I601" s="221"/>
      <c r="J601" s="216"/>
      <c r="K601" s="216"/>
      <c r="L601" s="222"/>
      <c r="M601" s="223"/>
      <c r="N601" s="224"/>
      <c r="O601" s="224"/>
      <c r="P601" s="224"/>
      <c r="Q601" s="224"/>
      <c r="R601" s="224"/>
      <c r="S601" s="224"/>
      <c r="T601" s="225"/>
      <c r="AT601" s="226" t="s">
        <v>128</v>
      </c>
      <c r="AU601" s="226" t="s">
        <v>79</v>
      </c>
      <c r="AV601" s="11" t="s">
        <v>79</v>
      </c>
      <c r="AW601" s="11" t="s">
        <v>31</v>
      </c>
      <c r="AX601" s="11" t="s">
        <v>69</v>
      </c>
      <c r="AY601" s="226" t="s">
        <v>118</v>
      </c>
    </row>
    <row r="602" s="11" customFormat="1">
      <c r="B602" s="215"/>
      <c r="C602" s="216"/>
      <c r="D602" s="217" t="s">
        <v>128</v>
      </c>
      <c r="E602" s="218" t="s">
        <v>19</v>
      </c>
      <c r="F602" s="219" t="s">
        <v>783</v>
      </c>
      <c r="G602" s="216"/>
      <c r="H602" s="220">
        <v>6.4800000000000004</v>
      </c>
      <c r="I602" s="221"/>
      <c r="J602" s="216"/>
      <c r="K602" s="216"/>
      <c r="L602" s="222"/>
      <c r="M602" s="223"/>
      <c r="N602" s="224"/>
      <c r="O602" s="224"/>
      <c r="P602" s="224"/>
      <c r="Q602" s="224"/>
      <c r="R602" s="224"/>
      <c r="S602" s="224"/>
      <c r="T602" s="225"/>
      <c r="AT602" s="226" t="s">
        <v>128</v>
      </c>
      <c r="AU602" s="226" t="s">
        <v>79</v>
      </c>
      <c r="AV602" s="11" t="s">
        <v>79</v>
      </c>
      <c r="AW602" s="11" t="s">
        <v>31</v>
      </c>
      <c r="AX602" s="11" t="s">
        <v>69</v>
      </c>
      <c r="AY602" s="226" t="s">
        <v>118</v>
      </c>
    </row>
    <row r="603" s="13" customFormat="1">
      <c r="B603" s="253"/>
      <c r="C603" s="254"/>
      <c r="D603" s="217" t="s">
        <v>128</v>
      </c>
      <c r="E603" s="255" t="s">
        <v>19</v>
      </c>
      <c r="F603" s="256" t="s">
        <v>456</v>
      </c>
      <c r="G603" s="254"/>
      <c r="H603" s="257">
        <v>100.44000000000001</v>
      </c>
      <c r="I603" s="258"/>
      <c r="J603" s="254"/>
      <c r="K603" s="254"/>
      <c r="L603" s="259"/>
      <c r="M603" s="260"/>
      <c r="N603" s="261"/>
      <c r="O603" s="261"/>
      <c r="P603" s="261"/>
      <c r="Q603" s="261"/>
      <c r="R603" s="261"/>
      <c r="S603" s="261"/>
      <c r="T603" s="262"/>
      <c r="AT603" s="263" t="s">
        <v>128</v>
      </c>
      <c r="AU603" s="263" t="s">
        <v>79</v>
      </c>
      <c r="AV603" s="13" t="s">
        <v>136</v>
      </c>
      <c r="AW603" s="13" t="s">
        <v>31</v>
      </c>
      <c r="AX603" s="13" t="s">
        <v>69</v>
      </c>
      <c r="AY603" s="263" t="s">
        <v>118</v>
      </c>
    </row>
    <row r="604" s="12" customFormat="1">
      <c r="B604" s="232"/>
      <c r="C604" s="233"/>
      <c r="D604" s="217" t="s">
        <v>128</v>
      </c>
      <c r="E604" s="234" t="s">
        <v>19</v>
      </c>
      <c r="F604" s="235" t="s">
        <v>213</v>
      </c>
      <c r="G604" s="233"/>
      <c r="H604" s="236">
        <v>101.218</v>
      </c>
      <c r="I604" s="237"/>
      <c r="J604" s="233"/>
      <c r="K604" s="233"/>
      <c r="L604" s="238"/>
      <c r="M604" s="239"/>
      <c r="N604" s="240"/>
      <c r="O604" s="240"/>
      <c r="P604" s="240"/>
      <c r="Q604" s="240"/>
      <c r="R604" s="240"/>
      <c r="S604" s="240"/>
      <c r="T604" s="241"/>
      <c r="AT604" s="242" t="s">
        <v>128</v>
      </c>
      <c r="AU604" s="242" t="s">
        <v>79</v>
      </c>
      <c r="AV604" s="12" t="s">
        <v>140</v>
      </c>
      <c r="AW604" s="12" t="s">
        <v>31</v>
      </c>
      <c r="AX604" s="12" t="s">
        <v>77</v>
      </c>
      <c r="AY604" s="242" t="s">
        <v>118</v>
      </c>
    </row>
    <row r="605" s="10" customFormat="1" ht="22.8" customHeight="1">
      <c r="B605" s="187"/>
      <c r="C605" s="188"/>
      <c r="D605" s="189" t="s">
        <v>68</v>
      </c>
      <c r="E605" s="201" t="s">
        <v>547</v>
      </c>
      <c r="F605" s="201" t="s">
        <v>548</v>
      </c>
      <c r="G605" s="188"/>
      <c r="H605" s="188"/>
      <c r="I605" s="191"/>
      <c r="J605" s="202">
        <f>BK605</f>
        <v>0</v>
      </c>
      <c r="K605" s="188"/>
      <c r="L605" s="193"/>
      <c r="M605" s="194"/>
      <c r="N605" s="195"/>
      <c r="O605" s="195"/>
      <c r="P605" s="196">
        <f>SUM(P606:P607)</f>
        <v>0</v>
      </c>
      <c r="Q605" s="195"/>
      <c r="R605" s="196">
        <f>SUM(R606:R607)</f>
        <v>0</v>
      </c>
      <c r="S605" s="195"/>
      <c r="T605" s="197">
        <f>SUM(T606:T607)</f>
        <v>0</v>
      </c>
      <c r="AR605" s="198" t="s">
        <v>77</v>
      </c>
      <c r="AT605" s="199" t="s">
        <v>68</v>
      </c>
      <c r="AU605" s="199" t="s">
        <v>77</v>
      </c>
      <c r="AY605" s="198" t="s">
        <v>118</v>
      </c>
      <c r="BK605" s="200">
        <f>SUM(BK606:BK607)</f>
        <v>0</v>
      </c>
    </row>
    <row r="606" s="1" customFormat="1" ht="22.5" customHeight="1">
      <c r="B606" s="37"/>
      <c r="C606" s="203" t="s">
        <v>412</v>
      </c>
      <c r="D606" s="203" t="s">
        <v>121</v>
      </c>
      <c r="E606" s="204" t="s">
        <v>550</v>
      </c>
      <c r="F606" s="205" t="s">
        <v>551</v>
      </c>
      <c r="G606" s="206" t="s">
        <v>499</v>
      </c>
      <c r="H606" s="207">
        <v>174.965</v>
      </c>
      <c r="I606" s="208"/>
      <c r="J606" s="209">
        <f>ROUND(I606*H606,2)</f>
        <v>0</v>
      </c>
      <c r="K606" s="205" t="s">
        <v>125</v>
      </c>
      <c r="L606" s="42"/>
      <c r="M606" s="210" t="s">
        <v>19</v>
      </c>
      <c r="N606" s="211" t="s">
        <v>40</v>
      </c>
      <c r="O606" s="78"/>
      <c r="P606" s="212">
        <f>O606*H606</f>
        <v>0</v>
      </c>
      <c r="Q606" s="212">
        <v>0</v>
      </c>
      <c r="R606" s="212">
        <f>Q606*H606</f>
        <v>0</v>
      </c>
      <c r="S606" s="212">
        <v>0</v>
      </c>
      <c r="T606" s="213">
        <f>S606*H606</f>
        <v>0</v>
      </c>
      <c r="AR606" s="16" t="s">
        <v>140</v>
      </c>
      <c r="AT606" s="16" t="s">
        <v>121</v>
      </c>
      <c r="AU606" s="16" t="s">
        <v>79</v>
      </c>
      <c r="AY606" s="16" t="s">
        <v>118</v>
      </c>
      <c r="BE606" s="214">
        <f>IF(N606="základní",J606,0)</f>
        <v>0</v>
      </c>
      <c r="BF606" s="214">
        <f>IF(N606="snížená",J606,0)</f>
        <v>0</v>
      </c>
      <c r="BG606" s="214">
        <f>IF(N606="zákl. přenesená",J606,0)</f>
        <v>0</v>
      </c>
      <c r="BH606" s="214">
        <f>IF(N606="sníž. přenesená",J606,0)</f>
        <v>0</v>
      </c>
      <c r="BI606" s="214">
        <f>IF(N606="nulová",J606,0)</f>
        <v>0</v>
      </c>
      <c r="BJ606" s="16" t="s">
        <v>77</v>
      </c>
      <c r="BK606" s="214">
        <f>ROUND(I606*H606,2)</f>
        <v>0</v>
      </c>
      <c r="BL606" s="16" t="s">
        <v>140</v>
      </c>
      <c r="BM606" s="16" t="s">
        <v>815</v>
      </c>
    </row>
    <row r="607" s="1" customFormat="1">
      <c r="B607" s="37"/>
      <c r="C607" s="38"/>
      <c r="D607" s="217" t="s">
        <v>208</v>
      </c>
      <c r="E607" s="38"/>
      <c r="F607" s="227" t="s">
        <v>553</v>
      </c>
      <c r="G607" s="38"/>
      <c r="H607" s="38"/>
      <c r="I607" s="129"/>
      <c r="J607" s="38"/>
      <c r="K607" s="38"/>
      <c r="L607" s="42"/>
      <c r="M607" s="229"/>
      <c r="N607" s="230"/>
      <c r="O607" s="230"/>
      <c r="P607" s="230"/>
      <c r="Q607" s="230"/>
      <c r="R607" s="230"/>
      <c r="S607" s="230"/>
      <c r="T607" s="231"/>
      <c r="AT607" s="16" t="s">
        <v>208</v>
      </c>
      <c r="AU607" s="16" t="s">
        <v>79</v>
      </c>
    </row>
    <row r="608" s="1" customFormat="1" ht="6.96" customHeight="1">
      <c r="B608" s="56"/>
      <c r="C608" s="57"/>
      <c r="D608" s="57"/>
      <c r="E608" s="57"/>
      <c r="F608" s="57"/>
      <c r="G608" s="57"/>
      <c r="H608" s="57"/>
      <c r="I608" s="153"/>
      <c r="J608" s="57"/>
      <c r="K608" s="57"/>
      <c r="L608" s="42"/>
    </row>
  </sheetData>
  <sheetProtection sheet="1" autoFilter="0" formatColumns="0" formatRows="0" objects="1" scenarios="1" spinCount="100000" saltValue="oUzcvuKRuH9px/wO+YKd6sTJuklQIw6ljI+8cDDKEosuK9lLkT/y8iyueaARzjMzqAadx1jHmUjtXqEzN7l0uA==" hashValue="EncGvx97WPfnNM6O4afceAQ28rnXjRVkmFLClpfKiw69giqUImWEQzln6V7S6gajNu1fdbsQ7T+M1ktyBKRTiA==" algorithmName="SHA-512" password="CC35"/>
  <autoFilter ref="C85:K607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00.83" customWidth="1"/>
    <col min="7" max="7" width="8.67" customWidth="1"/>
    <col min="8" max="8" width="11.17" customWidth="1"/>
    <col min="9" max="9" width="14.17" style="122" customWidth="1"/>
    <col min="10" max="10" width="23.5" customWidth="1"/>
    <col min="11" max="11" width="15.5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88</v>
      </c>
    </row>
    <row r="3" ht="6.96" customHeight="1">
      <c r="B3" s="123"/>
      <c r="C3" s="124"/>
      <c r="D3" s="124"/>
      <c r="E3" s="124"/>
      <c r="F3" s="124"/>
      <c r="G3" s="124"/>
      <c r="H3" s="124"/>
      <c r="I3" s="125"/>
      <c r="J3" s="124"/>
      <c r="K3" s="124"/>
      <c r="L3" s="19"/>
      <c r="AT3" s="16" t="s">
        <v>79</v>
      </c>
    </row>
    <row r="4" ht="24.96" customHeight="1">
      <c r="B4" s="19"/>
      <c r="D4" s="126" t="s">
        <v>89</v>
      </c>
      <c r="L4" s="19"/>
      <c r="M4" s="23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27" t="s">
        <v>16</v>
      </c>
      <c r="L6" s="19"/>
    </row>
    <row r="7" ht="16.5" customHeight="1">
      <c r="B7" s="19"/>
      <c r="E7" s="128" t="str">
        <f>'Rekapitulace stavby'!K6</f>
        <v>Poděbradská, Praha 9, č. akce 119</v>
      </c>
      <c r="F7" s="127"/>
      <c r="G7" s="127"/>
      <c r="H7" s="127"/>
      <c r="L7" s="19"/>
    </row>
    <row r="8" s="1" customFormat="1" ht="12" customHeight="1">
      <c r="B8" s="42"/>
      <c r="D8" s="127" t="s">
        <v>90</v>
      </c>
      <c r="I8" s="129"/>
      <c r="L8" s="42"/>
    </row>
    <row r="9" s="1" customFormat="1" ht="36.96" customHeight="1">
      <c r="B9" s="42"/>
      <c r="E9" s="130" t="s">
        <v>816</v>
      </c>
      <c r="F9" s="1"/>
      <c r="G9" s="1"/>
      <c r="H9" s="1"/>
      <c r="I9" s="129"/>
      <c r="L9" s="42"/>
    </row>
    <row r="10" s="1" customFormat="1">
      <c r="B10" s="42"/>
      <c r="I10" s="129"/>
      <c r="L10" s="42"/>
    </row>
    <row r="11" s="1" customFormat="1" ht="12" customHeight="1">
      <c r="B11" s="42"/>
      <c r="D11" s="127" t="s">
        <v>18</v>
      </c>
      <c r="F11" s="16" t="s">
        <v>19</v>
      </c>
      <c r="I11" s="131" t="s">
        <v>20</v>
      </c>
      <c r="J11" s="16" t="s">
        <v>19</v>
      </c>
      <c r="L11" s="42"/>
    </row>
    <row r="12" s="1" customFormat="1" ht="12" customHeight="1">
      <c r="B12" s="42"/>
      <c r="D12" s="127" t="s">
        <v>21</v>
      </c>
      <c r="F12" s="16" t="s">
        <v>22</v>
      </c>
      <c r="I12" s="131" t="s">
        <v>23</v>
      </c>
      <c r="J12" s="132" t="str">
        <f>'Rekapitulace stavby'!AN8</f>
        <v>11. 4. 2019</v>
      </c>
      <c r="L12" s="42"/>
    </row>
    <row r="13" s="1" customFormat="1" ht="10.8" customHeight="1">
      <c r="B13" s="42"/>
      <c r="I13" s="129"/>
      <c r="L13" s="42"/>
    </row>
    <row r="14" s="1" customFormat="1" ht="12" customHeight="1">
      <c r="B14" s="42"/>
      <c r="D14" s="127" t="s">
        <v>25</v>
      </c>
      <c r="I14" s="131" t="s">
        <v>26</v>
      </c>
      <c r="J14" s="16" t="s">
        <v>19</v>
      </c>
      <c r="L14" s="42"/>
    </row>
    <row r="15" s="1" customFormat="1" ht="18" customHeight="1">
      <c r="B15" s="42"/>
      <c r="E15" s="16" t="s">
        <v>22</v>
      </c>
      <c r="I15" s="131" t="s">
        <v>27</v>
      </c>
      <c r="J15" s="16" t="s">
        <v>19</v>
      </c>
      <c r="L15" s="42"/>
    </row>
    <row r="16" s="1" customFormat="1" ht="6.96" customHeight="1">
      <c r="B16" s="42"/>
      <c r="I16" s="129"/>
      <c r="L16" s="42"/>
    </row>
    <row r="17" s="1" customFormat="1" ht="12" customHeight="1">
      <c r="B17" s="42"/>
      <c r="D17" s="127" t="s">
        <v>28</v>
      </c>
      <c r="I17" s="131" t="s">
        <v>26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6"/>
      <c r="G18" s="16"/>
      <c r="H18" s="16"/>
      <c r="I18" s="131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29"/>
      <c r="L19" s="42"/>
    </row>
    <row r="20" s="1" customFormat="1" ht="12" customHeight="1">
      <c r="B20" s="42"/>
      <c r="D20" s="127" t="s">
        <v>30</v>
      </c>
      <c r="I20" s="131" t="s">
        <v>26</v>
      </c>
      <c r="J20" s="16" t="s">
        <v>19</v>
      </c>
      <c r="L20" s="42"/>
    </row>
    <row r="21" s="1" customFormat="1" ht="18" customHeight="1">
      <c r="B21" s="42"/>
      <c r="E21" s="16" t="s">
        <v>22</v>
      </c>
      <c r="I21" s="131" t="s">
        <v>27</v>
      </c>
      <c r="J21" s="16" t="s">
        <v>19</v>
      </c>
      <c r="L21" s="42"/>
    </row>
    <row r="22" s="1" customFormat="1" ht="6.96" customHeight="1">
      <c r="B22" s="42"/>
      <c r="I22" s="129"/>
      <c r="L22" s="42"/>
    </row>
    <row r="23" s="1" customFormat="1" ht="12" customHeight="1">
      <c r="B23" s="42"/>
      <c r="D23" s="127" t="s">
        <v>32</v>
      </c>
      <c r="I23" s="131" t="s">
        <v>26</v>
      </c>
      <c r="J23" s="16" t="s">
        <v>19</v>
      </c>
      <c r="L23" s="42"/>
    </row>
    <row r="24" s="1" customFormat="1" ht="18" customHeight="1">
      <c r="B24" s="42"/>
      <c r="E24" s="16" t="s">
        <v>22</v>
      </c>
      <c r="I24" s="131" t="s">
        <v>27</v>
      </c>
      <c r="J24" s="16" t="s">
        <v>19</v>
      </c>
      <c r="L24" s="42"/>
    </row>
    <row r="25" s="1" customFormat="1" ht="6.96" customHeight="1">
      <c r="B25" s="42"/>
      <c r="I25" s="129"/>
      <c r="L25" s="42"/>
    </row>
    <row r="26" s="1" customFormat="1" ht="12" customHeight="1">
      <c r="B26" s="42"/>
      <c r="D26" s="127" t="s">
        <v>33</v>
      </c>
      <c r="I26" s="129"/>
      <c r="L26" s="42"/>
    </row>
    <row r="27" s="6" customFormat="1" ht="16.5" customHeight="1">
      <c r="B27" s="133"/>
      <c r="E27" s="134" t="s">
        <v>19</v>
      </c>
      <c r="F27" s="134"/>
      <c r="G27" s="134"/>
      <c r="H27" s="134"/>
      <c r="I27" s="135"/>
      <c r="L27" s="133"/>
    </row>
    <row r="28" s="1" customFormat="1" ht="6.96" customHeight="1">
      <c r="B28" s="42"/>
      <c r="I28" s="129"/>
      <c r="L28" s="42"/>
    </row>
    <row r="29" s="1" customFormat="1" ht="6.96" customHeight="1">
      <c r="B29" s="42"/>
      <c r="D29" s="70"/>
      <c r="E29" s="70"/>
      <c r="F29" s="70"/>
      <c r="G29" s="70"/>
      <c r="H29" s="70"/>
      <c r="I29" s="136"/>
      <c r="J29" s="70"/>
      <c r="K29" s="70"/>
      <c r="L29" s="42"/>
    </row>
    <row r="30" s="1" customFormat="1" ht="25.44" customHeight="1">
      <c r="B30" s="42"/>
      <c r="D30" s="137" t="s">
        <v>35</v>
      </c>
      <c r="I30" s="129"/>
      <c r="J30" s="138">
        <f>ROUND(J85, 2)</f>
        <v>0</v>
      </c>
      <c r="L30" s="42"/>
    </row>
    <row r="31" s="1" customFormat="1" ht="6.96" customHeight="1">
      <c r="B31" s="42"/>
      <c r="D31" s="70"/>
      <c r="E31" s="70"/>
      <c r="F31" s="70"/>
      <c r="G31" s="70"/>
      <c r="H31" s="70"/>
      <c r="I31" s="136"/>
      <c r="J31" s="70"/>
      <c r="K31" s="70"/>
      <c r="L31" s="42"/>
    </row>
    <row r="32" s="1" customFormat="1" ht="14.4" customHeight="1">
      <c r="B32" s="42"/>
      <c r="F32" s="139" t="s">
        <v>37</v>
      </c>
      <c r="I32" s="140" t="s">
        <v>36</v>
      </c>
      <c r="J32" s="139" t="s">
        <v>38</v>
      </c>
      <c r="L32" s="42"/>
    </row>
    <row r="33" s="1" customFormat="1" ht="14.4" customHeight="1">
      <c r="B33" s="42"/>
      <c r="D33" s="127" t="s">
        <v>39</v>
      </c>
      <c r="E33" s="127" t="s">
        <v>40</v>
      </c>
      <c r="F33" s="141">
        <f>ROUND((SUM(BE85:BE142)),  2)</f>
        <v>0</v>
      </c>
      <c r="I33" s="142">
        <v>0.20999999999999999</v>
      </c>
      <c r="J33" s="141">
        <f>ROUND(((SUM(BE85:BE142))*I33),  2)</f>
        <v>0</v>
      </c>
      <c r="L33" s="42"/>
    </row>
    <row r="34" s="1" customFormat="1" ht="14.4" customHeight="1">
      <c r="B34" s="42"/>
      <c r="E34" s="127" t="s">
        <v>41</v>
      </c>
      <c r="F34" s="141">
        <f>ROUND((SUM(BF85:BF142)),  2)</f>
        <v>0</v>
      </c>
      <c r="I34" s="142">
        <v>0.14999999999999999</v>
      </c>
      <c r="J34" s="141">
        <f>ROUND(((SUM(BF85:BF142))*I34),  2)</f>
        <v>0</v>
      </c>
      <c r="L34" s="42"/>
    </row>
    <row r="35" hidden="1" s="1" customFormat="1" ht="14.4" customHeight="1">
      <c r="B35" s="42"/>
      <c r="E35" s="127" t="s">
        <v>42</v>
      </c>
      <c r="F35" s="141">
        <f>ROUND((SUM(BG85:BG142)),  2)</f>
        <v>0</v>
      </c>
      <c r="I35" s="142">
        <v>0.20999999999999999</v>
      </c>
      <c r="J35" s="141">
        <f>0</f>
        <v>0</v>
      </c>
      <c r="L35" s="42"/>
    </row>
    <row r="36" hidden="1" s="1" customFormat="1" ht="14.4" customHeight="1">
      <c r="B36" s="42"/>
      <c r="E36" s="127" t="s">
        <v>43</v>
      </c>
      <c r="F36" s="141">
        <f>ROUND((SUM(BH85:BH142)),  2)</f>
        <v>0</v>
      </c>
      <c r="I36" s="142">
        <v>0.14999999999999999</v>
      </c>
      <c r="J36" s="141">
        <f>0</f>
        <v>0</v>
      </c>
      <c r="L36" s="42"/>
    </row>
    <row r="37" hidden="1" s="1" customFormat="1" ht="14.4" customHeight="1">
      <c r="B37" s="42"/>
      <c r="E37" s="127" t="s">
        <v>44</v>
      </c>
      <c r="F37" s="141">
        <f>ROUND((SUM(BI85:BI142)),  2)</f>
        <v>0</v>
      </c>
      <c r="I37" s="142">
        <v>0</v>
      </c>
      <c r="J37" s="141">
        <f>0</f>
        <v>0</v>
      </c>
      <c r="L37" s="42"/>
    </row>
    <row r="38" s="1" customFormat="1" ht="6.96" customHeight="1">
      <c r="B38" s="42"/>
      <c r="I38" s="129"/>
      <c r="L38" s="42"/>
    </row>
    <row r="39" s="1" customFormat="1" ht="25.44" customHeight="1">
      <c r="B39" s="42"/>
      <c r="C39" s="143"/>
      <c r="D39" s="144" t="s">
        <v>45</v>
      </c>
      <c r="E39" s="145"/>
      <c r="F39" s="145"/>
      <c r="G39" s="146" t="s">
        <v>46</v>
      </c>
      <c r="H39" s="147" t="s">
        <v>47</v>
      </c>
      <c r="I39" s="148"/>
      <c r="J39" s="149">
        <f>SUM(J30:J37)</f>
        <v>0</v>
      </c>
      <c r="K39" s="150"/>
      <c r="L39" s="42"/>
    </row>
    <row r="40" s="1" customFormat="1" ht="14.4" customHeight="1">
      <c r="B40" s="151"/>
      <c r="C40" s="152"/>
      <c r="D40" s="152"/>
      <c r="E40" s="152"/>
      <c r="F40" s="152"/>
      <c r="G40" s="152"/>
      <c r="H40" s="152"/>
      <c r="I40" s="153"/>
      <c r="J40" s="152"/>
      <c r="K40" s="152"/>
      <c r="L40" s="42"/>
    </row>
    <row r="44" s="1" customFormat="1" ht="6.96" customHeight="1">
      <c r="B44" s="154"/>
      <c r="C44" s="155"/>
      <c r="D44" s="155"/>
      <c r="E44" s="155"/>
      <c r="F44" s="155"/>
      <c r="G44" s="155"/>
      <c r="H44" s="155"/>
      <c r="I44" s="156"/>
      <c r="J44" s="155"/>
      <c r="K44" s="155"/>
      <c r="L44" s="42"/>
    </row>
    <row r="45" s="1" customFormat="1" ht="24.96" customHeight="1">
      <c r="B45" s="37"/>
      <c r="C45" s="22" t="s">
        <v>92</v>
      </c>
      <c r="D45" s="38"/>
      <c r="E45" s="38"/>
      <c r="F45" s="38"/>
      <c r="G45" s="38"/>
      <c r="H45" s="38"/>
      <c r="I45" s="129"/>
      <c r="J45" s="38"/>
      <c r="K45" s="38"/>
      <c r="L45" s="42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129"/>
      <c r="J46" s="38"/>
      <c r="K46" s="38"/>
      <c r="L46" s="42"/>
    </row>
    <row r="47" s="1" customFormat="1" ht="12" customHeight="1">
      <c r="B47" s="37"/>
      <c r="C47" s="31" t="s">
        <v>16</v>
      </c>
      <c r="D47" s="38"/>
      <c r="E47" s="38"/>
      <c r="F47" s="38"/>
      <c r="G47" s="38"/>
      <c r="H47" s="38"/>
      <c r="I47" s="129"/>
      <c r="J47" s="38"/>
      <c r="K47" s="38"/>
      <c r="L47" s="42"/>
    </row>
    <row r="48" s="1" customFormat="1" ht="16.5" customHeight="1">
      <c r="B48" s="37"/>
      <c r="C48" s="38"/>
      <c r="D48" s="38"/>
      <c r="E48" s="157" t="str">
        <f>E7</f>
        <v>Poděbradská, Praha 9, č. akce 119</v>
      </c>
      <c r="F48" s="31"/>
      <c r="G48" s="31"/>
      <c r="H48" s="31"/>
      <c r="I48" s="129"/>
      <c r="J48" s="38"/>
      <c r="K48" s="38"/>
      <c r="L48" s="42"/>
    </row>
    <row r="49" s="1" customFormat="1" ht="12" customHeight="1">
      <c r="B49" s="37"/>
      <c r="C49" s="31" t="s">
        <v>90</v>
      </c>
      <c r="D49" s="38"/>
      <c r="E49" s="38"/>
      <c r="F49" s="38"/>
      <c r="G49" s="38"/>
      <c r="H49" s="38"/>
      <c r="I49" s="129"/>
      <c r="J49" s="38"/>
      <c r="K49" s="38"/>
      <c r="L49" s="42"/>
    </row>
    <row r="50" s="1" customFormat="1" ht="16.5" customHeight="1">
      <c r="B50" s="37"/>
      <c r="C50" s="38"/>
      <c r="D50" s="38"/>
      <c r="E50" s="63" t="str">
        <f>E9</f>
        <v>03 - Sanace zemní pláně</v>
      </c>
      <c r="F50" s="38"/>
      <c r="G50" s="38"/>
      <c r="H50" s="38"/>
      <c r="I50" s="129"/>
      <c r="J50" s="38"/>
      <c r="K50" s="38"/>
      <c r="L50" s="42"/>
    </row>
    <row r="51" s="1" customFormat="1" ht="6.96" customHeight="1">
      <c r="B51" s="37"/>
      <c r="C51" s="38"/>
      <c r="D51" s="38"/>
      <c r="E51" s="38"/>
      <c r="F51" s="38"/>
      <c r="G51" s="38"/>
      <c r="H51" s="38"/>
      <c r="I51" s="129"/>
      <c r="J51" s="38"/>
      <c r="K51" s="38"/>
      <c r="L51" s="42"/>
    </row>
    <row r="52" s="1" customFormat="1" ht="12" customHeight="1">
      <c r="B52" s="37"/>
      <c r="C52" s="31" t="s">
        <v>21</v>
      </c>
      <c r="D52" s="38"/>
      <c r="E52" s="38"/>
      <c r="F52" s="26" t="str">
        <f>F12</f>
        <v xml:space="preserve"> </v>
      </c>
      <c r="G52" s="38"/>
      <c r="H52" s="38"/>
      <c r="I52" s="131" t="s">
        <v>23</v>
      </c>
      <c r="J52" s="66" t="str">
        <f>IF(J12="","",J12)</f>
        <v>11. 4. 2019</v>
      </c>
      <c r="K52" s="38"/>
      <c r="L52" s="42"/>
    </row>
    <row r="53" s="1" customFormat="1" ht="6.96" customHeight="1">
      <c r="B53" s="37"/>
      <c r="C53" s="38"/>
      <c r="D53" s="38"/>
      <c r="E53" s="38"/>
      <c r="F53" s="38"/>
      <c r="G53" s="38"/>
      <c r="H53" s="38"/>
      <c r="I53" s="129"/>
      <c r="J53" s="38"/>
      <c r="K53" s="38"/>
      <c r="L53" s="42"/>
    </row>
    <row r="54" s="1" customFormat="1" ht="13.65" customHeight="1">
      <c r="B54" s="37"/>
      <c r="C54" s="31" t="s">
        <v>25</v>
      </c>
      <c r="D54" s="38"/>
      <c r="E54" s="38"/>
      <c r="F54" s="26" t="str">
        <f>E15</f>
        <v xml:space="preserve"> </v>
      </c>
      <c r="G54" s="38"/>
      <c r="H54" s="38"/>
      <c r="I54" s="131" t="s">
        <v>30</v>
      </c>
      <c r="J54" s="35" t="str">
        <f>E21</f>
        <v xml:space="preserve"> </v>
      </c>
      <c r="K54" s="38"/>
      <c r="L54" s="42"/>
    </row>
    <row r="55" s="1" customFormat="1" ht="13.65" customHeight="1">
      <c r="B55" s="37"/>
      <c r="C55" s="31" t="s">
        <v>28</v>
      </c>
      <c r="D55" s="38"/>
      <c r="E55" s="38"/>
      <c r="F55" s="26" t="str">
        <f>IF(E18="","",E18)</f>
        <v>Vyplň údaj</v>
      </c>
      <c r="G55" s="38"/>
      <c r="H55" s="38"/>
      <c r="I55" s="131" t="s">
        <v>32</v>
      </c>
      <c r="J55" s="35" t="str">
        <f>E24</f>
        <v xml:space="preserve"> </v>
      </c>
      <c r="K55" s="38"/>
      <c r="L55" s="42"/>
    </row>
    <row r="56" s="1" customFormat="1" ht="10.32" customHeight="1">
      <c r="B56" s="37"/>
      <c r="C56" s="38"/>
      <c r="D56" s="38"/>
      <c r="E56" s="38"/>
      <c r="F56" s="38"/>
      <c r="G56" s="38"/>
      <c r="H56" s="38"/>
      <c r="I56" s="129"/>
      <c r="J56" s="38"/>
      <c r="K56" s="38"/>
      <c r="L56" s="42"/>
    </row>
    <row r="57" s="1" customFormat="1" ht="29.28" customHeight="1">
      <c r="B57" s="37"/>
      <c r="C57" s="158" t="s">
        <v>93</v>
      </c>
      <c r="D57" s="159"/>
      <c r="E57" s="159"/>
      <c r="F57" s="159"/>
      <c r="G57" s="159"/>
      <c r="H57" s="159"/>
      <c r="I57" s="160"/>
      <c r="J57" s="161" t="s">
        <v>94</v>
      </c>
      <c r="K57" s="159"/>
      <c r="L57" s="42"/>
    </row>
    <row r="58" s="1" customFormat="1" ht="10.32" customHeight="1">
      <c r="B58" s="37"/>
      <c r="C58" s="38"/>
      <c r="D58" s="38"/>
      <c r="E58" s="38"/>
      <c r="F58" s="38"/>
      <c r="G58" s="38"/>
      <c r="H58" s="38"/>
      <c r="I58" s="129"/>
      <c r="J58" s="38"/>
      <c r="K58" s="38"/>
      <c r="L58" s="42"/>
    </row>
    <row r="59" s="1" customFormat="1" ht="22.8" customHeight="1">
      <c r="B59" s="37"/>
      <c r="C59" s="162" t="s">
        <v>67</v>
      </c>
      <c r="D59" s="38"/>
      <c r="E59" s="38"/>
      <c r="F59" s="38"/>
      <c r="G59" s="38"/>
      <c r="H59" s="38"/>
      <c r="I59" s="129"/>
      <c r="J59" s="96">
        <f>J85</f>
        <v>0</v>
      </c>
      <c r="K59" s="38"/>
      <c r="L59" s="42"/>
      <c r="AU59" s="16" t="s">
        <v>95</v>
      </c>
    </row>
    <row r="60" s="7" customFormat="1" ht="24.96" customHeight="1">
      <c r="B60" s="163"/>
      <c r="C60" s="164"/>
      <c r="D60" s="165" t="s">
        <v>193</v>
      </c>
      <c r="E60" s="166"/>
      <c r="F60" s="166"/>
      <c r="G60" s="166"/>
      <c r="H60" s="166"/>
      <c r="I60" s="167"/>
      <c r="J60" s="168">
        <f>J86</f>
        <v>0</v>
      </c>
      <c r="K60" s="164"/>
      <c r="L60" s="169"/>
    </row>
    <row r="61" s="8" customFormat="1" ht="19.92" customHeight="1">
      <c r="B61" s="170"/>
      <c r="C61" s="171"/>
      <c r="D61" s="172" t="s">
        <v>194</v>
      </c>
      <c r="E61" s="173"/>
      <c r="F61" s="173"/>
      <c r="G61" s="173"/>
      <c r="H61" s="173"/>
      <c r="I61" s="174"/>
      <c r="J61" s="175">
        <f>J87</f>
        <v>0</v>
      </c>
      <c r="K61" s="171"/>
      <c r="L61" s="176"/>
    </row>
    <row r="62" s="8" customFormat="1" ht="19.92" customHeight="1">
      <c r="B62" s="170"/>
      <c r="C62" s="171"/>
      <c r="D62" s="172" t="s">
        <v>196</v>
      </c>
      <c r="E62" s="173"/>
      <c r="F62" s="173"/>
      <c r="G62" s="173"/>
      <c r="H62" s="173"/>
      <c r="I62" s="174"/>
      <c r="J62" s="175">
        <f>J109</f>
        <v>0</v>
      </c>
      <c r="K62" s="171"/>
      <c r="L62" s="176"/>
    </row>
    <row r="63" s="8" customFormat="1" ht="19.92" customHeight="1">
      <c r="B63" s="170"/>
      <c r="C63" s="171"/>
      <c r="D63" s="172" t="s">
        <v>198</v>
      </c>
      <c r="E63" s="173"/>
      <c r="F63" s="173"/>
      <c r="G63" s="173"/>
      <c r="H63" s="173"/>
      <c r="I63" s="174"/>
      <c r="J63" s="175">
        <f>J115</f>
        <v>0</v>
      </c>
      <c r="K63" s="171"/>
      <c r="L63" s="176"/>
    </row>
    <row r="64" s="8" customFormat="1" ht="19.92" customHeight="1">
      <c r="B64" s="170"/>
      <c r="C64" s="171"/>
      <c r="D64" s="172" t="s">
        <v>199</v>
      </c>
      <c r="E64" s="173"/>
      <c r="F64" s="173"/>
      <c r="G64" s="173"/>
      <c r="H64" s="173"/>
      <c r="I64" s="174"/>
      <c r="J64" s="175">
        <f>J126</f>
        <v>0</v>
      </c>
      <c r="K64" s="171"/>
      <c r="L64" s="176"/>
    </row>
    <row r="65" s="8" customFormat="1" ht="19.92" customHeight="1">
      <c r="B65" s="170"/>
      <c r="C65" s="171"/>
      <c r="D65" s="172" t="s">
        <v>200</v>
      </c>
      <c r="E65" s="173"/>
      <c r="F65" s="173"/>
      <c r="G65" s="173"/>
      <c r="H65" s="173"/>
      <c r="I65" s="174"/>
      <c r="J65" s="175">
        <f>J140</f>
        <v>0</v>
      </c>
      <c r="K65" s="171"/>
      <c r="L65" s="176"/>
    </row>
    <row r="66" s="1" customFormat="1" ht="21.84" customHeight="1">
      <c r="B66" s="37"/>
      <c r="C66" s="38"/>
      <c r="D66" s="38"/>
      <c r="E66" s="38"/>
      <c r="F66" s="38"/>
      <c r="G66" s="38"/>
      <c r="H66" s="38"/>
      <c r="I66" s="129"/>
      <c r="J66" s="38"/>
      <c r="K66" s="38"/>
      <c r="L66" s="42"/>
    </row>
    <row r="67" s="1" customFormat="1" ht="6.96" customHeight="1">
      <c r="B67" s="56"/>
      <c r="C67" s="57"/>
      <c r="D67" s="57"/>
      <c r="E67" s="57"/>
      <c r="F67" s="57"/>
      <c r="G67" s="57"/>
      <c r="H67" s="57"/>
      <c r="I67" s="153"/>
      <c r="J67" s="57"/>
      <c r="K67" s="57"/>
      <c r="L67" s="42"/>
    </row>
    <row r="71" s="1" customFormat="1" ht="6.96" customHeight="1">
      <c r="B71" s="58"/>
      <c r="C71" s="59"/>
      <c r="D71" s="59"/>
      <c r="E71" s="59"/>
      <c r="F71" s="59"/>
      <c r="G71" s="59"/>
      <c r="H71" s="59"/>
      <c r="I71" s="156"/>
      <c r="J71" s="59"/>
      <c r="K71" s="59"/>
      <c r="L71" s="42"/>
    </row>
    <row r="72" s="1" customFormat="1" ht="24.96" customHeight="1">
      <c r="B72" s="37"/>
      <c r="C72" s="22" t="s">
        <v>103</v>
      </c>
      <c r="D72" s="38"/>
      <c r="E72" s="38"/>
      <c r="F72" s="38"/>
      <c r="G72" s="38"/>
      <c r="H72" s="38"/>
      <c r="I72" s="129"/>
      <c r="J72" s="38"/>
      <c r="K72" s="38"/>
      <c r="L72" s="42"/>
    </row>
    <row r="73" s="1" customFormat="1" ht="6.96" customHeight="1">
      <c r="B73" s="37"/>
      <c r="C73" s="38"/>
      <c r="D73" s="38"/>
      <c r="E73" s="38"/>
      <c r="F73" s="38"/>
      <c r="G73" s="38"/>
      <c r="H73" s="38"/>
      <c r="I73" s="129"/>
      <c r="J73" s="38"/>
      <c r="K73" s="38"/>
      <c r="L73" s="42"/>
    </row>
    <row r="74" s="1" customFormat="1" ht="12" customHeight="1">
      <c r="B74" s="37"/>
      <c r="C74" s="31" t="s">
        <v>16</v>
      </c>
      <c r="D74" s="38"/>
      <c r="E74" s="38"/>
      <c r="F74" s="38"/>
      <c r="G74" s="38"/>
      <c r="H74" s="38"/>
      <c r="I74" s="129"/>
      <c r="J74" s="38"/>
      <c r="K74" s="38"/>
      <c r="L74" s="42"/>
    </row>
    <row r="75" s="1" customFormat="1" ht="16.5" customHeight="1">
      <c r="B75" s="37"/>
      <c r="C75" s="38"/>
      <c r="D75" s="38"/>
      <c r="E75" s="157" t="str">
        <f>E7</f>
        <v>Poděbradská, Praha 9, č. akce 119</v>
      </c>
      <c r="F75" s="31"/>
      <c r="G75" s="31"/>
      <c r="H75" s="31"/>
      <c r="I75" s="129"/>
      <c r="J75" s="38"/>
      <c r="K75" s="38"/>
      <c r="L75" s="42"/>
    </row>
    <row r="76" s="1" customFormat="1" ht="12" customHeight="1">
      <c r="B76" s="37"/>
      <c r="C76" s="31" t="s">
        <v>90</v>
      </c>
      <c r="D76" s="38"/>
      <c r="E76" s="38"/>
      <c r="F76" s="38"/>
      <c r="G76" s="38"/>
      <c r="H76" s="38"/>
      <c r="I76" s="129"/>
      <c r="J76" s="38"/>
      <c r="K76" s="38"/>
      <c r="L76" s="42"/>
    </row>
    <row r="77" s="1" customFormat="1" ht="16.5" customHeight="1">
      <c r="B77" s="37"/>
      <c r="C77" s="38"/>
      <c r="D77" s="38"/>
      <c r="E77" s="63" t="str">
        <f>E9</f>
        <v>03 - Sanace zemní pláně</v>
      </c>
      <c r="F77" s="38"/>
      <c r="G77" s="38"/>
      <c r="H77" s="38"/>
      <c r="I77" s="129"/>
      <c r="J77" s="38"/>
      <c r="K77" s="38"/>
      <c r="L77" s="42"/>
    </row>
    <row r="78" s="1" customFormat="1" ht="6.96" customHeight="1">
      <c r="B78" s="37"/>
      <c r="C78" s="38"/>
      <c r="D78" s="38"/>
      <c r="E78" s="38"/>
      <c r="F78" s="38"/>
      <c r="G78" s="38"/>
      <c r="H78" s="38"/>
      <c r="I78" s="129"/>
      <c r="J78" s="38"/>
      <c r="K78" s="38"/>
      <c r="L78" s="42"/>
    </row>
    <row r="79" s="1" customFormat="1" ht="12" customHeight="1">
      <c r="B79" s="37"/>
      <c r="C79" s="31" t="s">
        <v>21</v>
      </c>
      <c r="D79" s="38"/>
      <c r="E79" s="38"/>
      <c r="F79" s="26" t="str">
        <f>F12</f>
        <v xml:space="preserve"> </v>
      </c>
      <c r="G79" s="38"/>
      <c r="H79" s="38"/>
      <c r="I79" s="131" t="s">
        <v>23</v>
      </c>
      <c r="J79" s="66" t="str">
        <f>IF(J12="","",J12)</f>
        <v>11. 4. 2019</v>
      </c>
      <c r="K79" s="38"/>
      <c r="L79" s="42"/>
    </row>
    <row r="80" s="1" customFormat="1" ht="6.96" customHeight="1">
      <c r="B80" s="37"/>
      <c r="C80" s="38"/>
      <c r="D80" s="38"/>
      <c r="E80" s="38"/>
      <c r="F80" s="38"/>
      <c r="G80" s="38"/>
      <c r="H80" s="38"/>
      <c r="I80" s="129"/>
      <c r="J80" s="38"/>
      <c r="K80" s="38"/>
      <c r="L80" s="42"/>
    </row>
    <row r="81" s="1" customFormat="1" ht="13.65" customHeight="1">
      <c r="B81" s="37"/>
      <c r="C81" s="31" t="s">
        <v>25</v>
      </c>
      <c r="D81" s="38"/>
      <c r="E81" s="38"/>
      <c r="F81" s="26" t="str">
        <f>E15</f>
        <v xml:space="preserve"> </v>
      </c>
      <c r="G81" s="38"/>
      <c r="H81" s="38"/>
      <c r="I81" s="131" t="s">
        <v>30</v>
      </c>
      <c r="J81" s="35" t="str">
        <f>E21</f>
        <v xml:space="preserve"> </v>
      </c>
      <c r="K81" s="38"/>
      <c r="L81" s="42"/>
    </row>
    <row r="82" s="1" customFormat="1" ht="13.65" customHeight="1">
      <c r="B82" s="37"/>
      <c r="C82" s="31" t="s">
        <v>28</v>
      </c>
      <c r="D82" s="38"/>
      <c r="E82" s="38"/>
      <c r="F82" s="26" t="str">
        <f>IF(E18="","",E18)</f>
        <v>Vyplň údaj</v>
      </c>
      <c r="G82" s="38"/>
      <c r="H82" s="38"/>
      <c r="I82" s="131" t="s">
        <v>32</v>
      </c>
      <c r="J82" s="35" t="str">
        <f>E24</f>
        <v xml:space="preserve"> </v>
      </c>
      <c r="K82" s="38"/>
      <c r="L82" s="42"/>
    </row>
    <row r="83" s="1" customFormat="1" ht="10.32" customHeight="1">
      <c r="B83" s="37"/>
      <c r="C83" s="38"/>
      <c r="D83" s="38"/>
      <c r="E83" s="38"/>
      <c r="F83" s="38"/>
      <c r="G83" s="38"/>
      <c r="H83" s="38"/>
      <c r="I83" s="129"/>
      <c r="J83" s="38"/>
      <c r="K83" s="38"/>
      <c r="L83" s="42"/>
    </row>
    <row r="84" s="9" customFormat="1" ht="29.28" customHeight="1">
      <c r="B84" s="177"/>
      <c r="C84" s="178" t="s">
        <v>104</v>
      </c>
      <c r="D84" s="179" t="s">
        <v>54</v>
      </c>
      <c r="E84" s="179" t="s">
        <v>50</v>
      </c>
      <c r="F84" s="179" t="s">
        <v>51</v>
      </c>
      <c r="G84" s="179" t="s">
        <v>105</v>
      </c>
      <c r="H84" s="179" t="s">
        <v>106</v>
      </c>
      <c r="I84" s="180" t="s">
        <v>107</v>
      </c>
      <c r="J84" s="179" t="s">
        <v>94</v>
      </c>
      <c r="K84" s="181" t="s">
        <v>108</v>
      </c>
      <c r="L84" s="182"/>
      <c r="M84" s="86" t="s">
        <v>19</v>
      </c>
      <c r="N84" s="87" t="s">
        <v>39</v>
      </c>
      <c r="O84" s="87" t="s">
        <v>109</v>
      </c>
      <c r="P84" s="87" t="s">
        <v>110</v>
      </c>
      <c r="Q84" s="87" t="s">
        <v>111</v>
      </c>
      <c r="R84" s="87" t="s">
        <v>112</v>
      </c>
      <c r="S84" s="87" t="s">
        <v>113</v>
      </c>
      <c r="T84" s="88" t="s">
        <v>114</v>
      </c>
    </row>
    <row r="85" s="1" customFormat="1" ht="22.8" customHeight="1">
      <c r="B85" s="37"/>
      <c r="C85" s="93" t="s">
        <v>115</v>
      </c>
      <c r="D85" s="38"/>
      <c r="E85" s="38"/>
      <c r="F85" s="38"/>
      <c r="G85" s="38"/>
      <c r="H85" s="38"/>
      <c r="I85" s="129"/>
      <c r="J85" s="183">
        <f>BK85</f>
        <v>0</v>
      </c>
      <c r="K85" s="38"/>
      <c r="L85" s="42"/>
      <c r="M85" s="89"/>
      <c r="N85" s="90"/>
      <c r="O85" s="90"/>
      <c r="P85" s="184">
        <f>P86</f>
        <v>0</v>
      </c>
      <c r="Q85" s="90"/>
      <c r="R85" s="184">
        <f>R86</f>
        <v>1334.69028</v>
      </c>
      <c r="S85" s="90"/>
      <c r="T85" s="185">
        <f>T86</f>
        <v>0</v>
      </c>
      <c r="AT85" s="16" t="s">
        <v>68</v>
      </c>
      <c r="AU85" s="16" t="s">
        <v>95</v>
      </c>
      <c r="BK85" s="186">
        <f>BK86</f>
        <v>0</v>
      </c>
    </row>
    <row r="86" s="10" customFormat="1" ht="25.92" customHeight="1">
      <c r="B86" s="187"/>
      <c r="C86" s="188"/>
      <c r="D86" s="189" t="s">
        <v>68</v>
      </c>
      <c r="E86" s="190" t="s">
        <v>201</v>
      </c>
      <c r="F86" s="190" t="s">
        <v>202</v>
      </c>
      <c r="G86" s="188"/>
      <c r="H86" s="188"/>
      <c r="I86" s="191"/>
      <c r="J86" s="192">
        <f>BK86</f>
        <v>0</v>
      </c>
      <c r="K86" s="188"/>
      <c r="L86" s="193"/>
      <c r="M86" s="194"/>
      <c r="N86" s="195"/>
      <c r="O86" s="195"/>
      <c r="P86" s="196">
        <f>P87+P109+P115+P126+P140</f>
        <v>0</v>
      </c>
      <c r="Q86" s="195"/>
      <c r="R86" s="196">
        <f>R87+R109+R115+R126+R140</f>
        <v>1334.69028</v>
      </c>
      <c r="S86" s="195"/>
      <c r="T86" s="197">
        <f>T87+T109+T115+T126+T140</f>
        <v>0</v>
      </c>
      <c r="AR86" s="198" t="s">
        <v>77</v>
      </c>
      <c r="AT86" s="199" t="s">
        <v>68</v>
      </c>
      <c r="AU86" s="199" t="s">
        <v>69</v>
      </c>
      <c r="AY86" s="198" t="s">
        <v>118</v>
      </c>
      <c r="BK86" s="200">
        <f>BK87+BK109+BK115+BK126+BK140</f>
        <v>0</v>
      </c>
    </row>
    <row r="87" s="10" customFormat="1" ht="22.8" customHeight="1">
      <c r="B87" s="187"/>
      <c r="C87" s="188"/>
      <c r="D87" s="189" t="s">
        <v>68</v>
      </c>
      <c r="E87" s="201" t="s">
        <v>77</v>
      </c>
      <c r="F87" s="201" t="s">
        <v>203</v>
      </c>
      <c r="G87" s="188"/>
      <c r="H87" s="188"/>
      <c r="I87" s="191"/>
      <c r="J87" s="202">
        <f>BK87</f>
        <v>0</v>
      </c>
      <c r="K87" s="188"/>
      <c r="L87" s="193"/>
      <c r="M87" s="194"/>
      <c r="N87" s="195"/>
      <c r="O87" s="195"/>
      <c r="P87" s="196">
        <f>SUM(P88:P108)</f>
        <v>0</v>
      </c>
      <c r="Q87" s="195"/>
      <c r="R87" s="196">
        <f>SUM(R88:R108)</f>
        <v>0</v>
      </c>
      <c r="S87" s="195"/>
      <c r="T87" s="197">
        <f>SUM(T88:T108)</f>
        <v>0</v>
      </c>
      <c r="AR87" s="198" t="s">
        <v>77</v>
      </c>
      <c r="AT87" s="199" t="s">
        <v>68</v>
      </c>
      <c r="AU87" s="199" t="s">
        <v>77</v>
      </c>
      <c r="AY87" s="198" t="s">
        <v>118</v>
      </c>
      <c r="BK87" s="200">
        <f>SUM(BK88:BK108)</f>
        <v>0</v>
      </c>
    </row>
    <row r="88" s="1" customFormat="1" ht="22.5" customHeight="1">
      <c r="B88" s="37"/>
      <c r="C88" s="203" t="s">
        <v>77</v>
      </c>
      <c r="D88" s="203" t="s">
        <v>121</v>
      </c>
      <c r="E88" s="204" t="s">
        <v>817</v>
      </c>
      <c r="F88" s="205" t="s">
        <v>818</v>
      </c>
      <c r="G88" s="206" t="s">
        <v>577</v>
      </c>
      <c r="H88" s="207">
        <v>714.12</v>
      </c>
      <c r="I88" s="208"/>
      <c r="J88" s="209">
        <f>ROUND(I88*H88,2)</f>
        <v>0</v>
      </c>
      <c r="K88" s="205" t="s">
        <v>125</v>
      </c>
      <c r="L88" s="42"/>
      <c r="M88" s="210" t="s">
        <v>19</v>
      </c>
      <c r="N88" s="211" t="s">
        <v>40</v>
      </c>
      <c r="O88" s="78"/>
      <c r="P88" s="212">
        <f>O88*H88</f>
        <v>0</v>
      </c>
      <c r="Q88" s="212">
        <v>0</v>
      </c>
      <c r="R88" s="212">
        <f>Q88*H88</f>
        <v>0</v>
      </c>
      <c r="S88" s="212">
        <v>0</v>
      </c>
      <c r="T88" s="213">
        <f>S88*H88</f>
        <v>0</v>
      </c>
      <c r="AR88" s="16" t="s">
        <v>140</v>
      </c>
      <c r="AT88" s="16" t="s">
        <v>121</v>
      </c>
      <c r="AU88" s="16" t="s">
        <v>79</v>
      </c>
      <c r="AY88" s="16" t="s">
        <v>118</v>
      </c>
      <c r="BE88" s="214">
        <f>IF(N88="základní",J88,0)</f>
        <v>0</v>
      </c>
      <c r="BF88" s="214">
        <f>IF(N88="snížená",J88,0)</f>
        <v>0</v>
      </c>
      <c r="BG88" s="214">
        <f>IF(N88="zákl. přenesená",J88,0)</f>
        <v>0</v>
      </c>
      <c r="BH88" s="214">
        <f>IF(N88="sníž. přenesená",J88,0)</f>
        <v>0</v>
      </c>
      <c r="BI88" s="214">
        <f>IF(N88="nulová",J88,0)</f>
        <v>0</v>
      </c>
      <c r="BJ88" s="16" t="s">
        <v>77</v>
      </c>
      <c r="BK88" s="214">
        <f>ROUND(I88*H88,2)</f>
        <v>0</v>
      </c>
      <c r="BL88" s="16" t="s">
        <v>140</v>
      </c>
      <c r="BM88" s="16" t="s">
        <v>819</v>
      </c>
    </row>
    <row r="89" s="1" customFormat="1">
      <c r="B89" s="37"/>
      <c r="C89" s="38"/>
      <c r="D89" s="217" t="s">
        <v>208</v>
      </c>
      <c r="E89" s="38"/>
      <c r="F89" s="227" t="s">
        <v>820</v>
      </c>
      <c r="G89" s="38"/>
      <c r="H89" s="38"/>
      <c r="I89" s="129"/>
      <c r="J89" s="38"/>
      <c r="K89" s="38"/>
      <c r="L89" s="42"/>
      <c r="M89" s="228"/>
      <c r="N89" s="78"/>
      <c r="O89" s="78"/>
      <c r="P89" s="78"/>
      <c r="Q89" s="78"/>
      <c r="R89" s="78"/>
      <c r="S89" s="78"/>
      <c r="T89" s="79"/>
      <c r="AT89" s="16" t="s">
        <v>208</v>
      </c>
      <c r="AU89" s="16" t="s">
        <v>79</v>
      </c>
    </row>
    <row r="90" s="11" customFormat="1">
      <c r="B90" s="215"/>
      <c r="C90" s="216"/>
      <c r="D90" s="217" t="s">
        <v>128</v>
      </c>
      <c r="E90" s="218" t="s">
        <v>19</v>
      </c>
      <c r="F90" s="219" t="s">
        <v>821</v>
      </c>
      <c r="G90" s="216"/>
      <c r="H90" s="220">
        <v>38.729999999999997</v>
      </c>
      <c r="I90" s="221"/>
      <c r="J90" s="216"/>
      <c r="K90" s="216"/>
      <c r="L90" s="222"/>
      <c r="M90" s="223"/>
      <c r="N90" s="224"/>
      <c r="O90" s="224"/>
      <c r="P90" s="224"/>
      <c r="Q90" s="224"/>
      <c r="R90" s="224"/>
      <c r="S90" s="224"/>
      <c r="T90" s="225"/>
      <c r="AT90" s="226" t="s">
        <v>128</v>
      </c>
      <c r="AU90" s="226" t="s">
        <v>79</v>
      </c>
      <c r="AV90" s="11" t="s">
        <v>79</v>
      </c>
      <c r="AW90" s="11" t="s">
        <v>31</v>
      </c>
      <c r="AX90" s="11" t="s">
        <v>69</v>
      </c>
      <c r="AY90" s="226" t="s">
        <v>118</v>
      </c>
    </row>
    <row r="91" s="11" customFormat="1">
      <c r="B91" s="215"/>
      <c r="C91" s="216"/>
      <c r="D91" s="217" t="s">
        <v>128</v>
      </c>
      <c r="E91" s="218" t="s">
        <v>19</v>
      </c>
      <c r="F91" s="219" t="s">
        <v>822</v>
      </c>
      <c r="G91" s="216"/>
      <c r="H91" s="220">
        <v>675.38999999999999</v>
      </c>
      <c r="I91" s="221"/>
      <c r="J91" s="216"/>
      <c r="K91" s="216"/>
      <c r="L91" s="222"/>
      <c r="M91" s="223"/>
      <c r="N91" s="224"/>
      <c r="O91" s="224"/>
      <c r="P91" s="224"/>
      <c r="Q91" s="224"/>
      <c r="R91" s="224"/>
      <c r="S91" s="224"/>
      <c r="T91" s="225"/>
      <c r="AT91" s="226" t="s">
        <v>128</v>
      </c>
      <c r="AU91" s="226" t="s">
        <v>79</v>
      </c>
      <c r="AV91" s="11" t="s">
        <v>79</v>
      </c>
      <c r="AW91" s="11" t="s">
        <v>31</v>
      </c>
      <c r="AX91" s="11" t="s">
        <v>69</v>
      </c>
      <c r="AY91" s="226" t="s">
        <v>118</v>
      </c>
    </row>
    <row r="92" s="12" customFormat="1">
      <c r="B92" s="232"/>
      <c r="C92" s="233"/>
      <c r="D92" s="217" t="s">
        <v>128</v>
      </c>
      <c r="E92" s="234" t="s">
        <v>19</v>
      </c>
      <c r="F92" s="235" t="s">
        <v>213</v>
      </c>
      <c r="G92" s="233"/>
      <c r="H92" s="236">
        <v>714.12</v>
      </c>
      <c r="I92" s="237"/>
      <c r="J92" s="233"/>
      <c r="K92" s="233"/>
      <c r="L92" s="238"/>
      <c r="M92" s="239"/>
      <c r="N92" s="240"/>
      <c r="O92" s="240"/>
      <c r="P92" s="240"/>
      <c r="Q92" s="240"/>
      <c r="R92" s="240"/>
      <c r="S92" s="240"/>
      <c r="T92" s="241"/>
      <c r="AT92" s="242" t="s">
        <v>128</v>
      </c>
      <c r="AU92" s="242" t="s">
        <v>79</v>
      </c>
      <c r="AV92" s="12" t="s">
        <v>140</v>
      </c>
      <c r="AW92" s="12" t="s">
        <v>31</v>
      </c>
      <c r="AX92" s="12" t="s">
        <v>77</v>
      </c>
      <c r="AY92" s="242" t="s">
        <v>118</v>
      </c>
    </row>
    <row r="93" s="1" customFormat="1" ht="22.5" customHeight="1">
      <c r="B93" s="37"/>
      <c r="C93" s="203" t="s">
        <v>79</v>
      </c>
      <c r="D93" s="203" t="s">
        <v>121</v>
      </c>
      <c r="E93" s="204" t="s">
        <v>823</v>
      </c>
      <c r="F93" s="205" t="s">
        <v>824</v>
      </c>
      <c r="G93" s="206" t="s">
        <v>577</v>
      </c>
      <c r="H93" s="207">
        <v>357.06</v>
      </c>
      <c r="I93" s="208"/>
      <c r="J93" s="209">
        <f>ROUND(I93*H93,2)</f>
        <v>0</v>
      </c>
      <c r="K93" s="205" t="s">
        <v>125</v>
      </c>
      <c r="L93" s="42"/>
      <c r="M93" s="210" t="s">
        <v>19</v>
      </c>
      <c r="N93" s="211" t="s">
        <v>40</v>
      </c>
      <c r="O93" s="78"/>
      <c r="P93" s="212">
        <f>O93*H93</f>
        <v>0</v>
      </c>
      <c r="Q93" s="212">
        <v>0</v>
      </c>
      <c r="R93" s="212">
        <f>Q93*H93</f>
        <v>0</v>
      </c>
      <c r="S93" s="212">
        <v>0</v>
      </c>
      <c r="T93" s="213">
        <f>S93*H93</f>
        <v>0</v>
      </c>
      <c r="AR93" s="16" t="s">
        <v>140</v>
      </c>
      <c r="AT93" s="16" t="s">
        <v>121</v>
      </c>
      <c r="AU93" s="16" t="s">
        <v>79</v>
      </c>
      <c r="AY93" s="16" t="s">
        <v>118</v>
      </c>
      <c r="BE93" s="214">
        <f>IF(N93="základní",J93,0)</f>
        <v>0</v>
      </c>
      <c r="BF93" s="214">
        <f>IF(N93="snížená",J93,0)</f>
        <v>0</v>
      </c>
      <c r="BG93" s="214">
        <f>IF(N93="zákl. přenesená",J93,0)</f>
        <v>0</v>
      </c>
      <c r="BH93" s="214">
        <f>IF(N93="sníž. přenesená",J93,0)</f>
        <v>0</v>
      </c>
      <c r="BI93" s="214">
        <f>IF(N93="nulová",J93,0)</f>
        <v>0</v>
      </c>
      <c r="BJ93" s="16" t="s">
        <v>77</v>
      </c>
      <c r="BK93" s="214">
        <f>ROUND(I93*H93,2)</f>
        <v>0</v>
      </c>
      <c r="BL93" s="16" t="s">
        <v>140</v>
      </c>
      <c r="BM93" s="16" t="s">
        <v>825</v>
      </c>
    </row>
    <row r="94" s="1" customFormat="1">
      <c r="B94" s="37"/>
      <c r="C94" s="38"/>
      <c r="D94" s="217" t="s">
        <v>208</v>
      </c>
      <c r="E94" s="38"/>
      <c r="F94" s="227" t="s">
        <v>820</v>
      </c>
      <c r="G94" s="38"/>
      <c r="H94" s="38"/>
      <c r="I94" s="129"/>
      <c r="J94" s="38"/>
      <c r="K94" s="38"/>
      <c r="L94" s="42"/>
      <c r="M94" s="228"/>
      <c r="N94" s="78"/>
      <c r="O94" s="78"/>
      <c r="P94" s="78"/>
      <c r="Q94" s="78"/>
      <c r="R94" s="78"/>
      <c r="S94" s="78"/>
      <c r="T94" s="79"/>
      <c r="AT94" s="16" t="s">
        <v>208</v>
      </c>
      <c r="AU94" s="16" t="s">
        <v>79</v>
      </c>
    </row>
    <row r="95" s="11" customFormat="1">
      <c r="B95" s="215"/>
      <c r="C95" s="216"/>
      <c r="D95" s="217" t="s">
        <v>128</v>
      </c>
      <c r="E95" s="218" t="s">
        <v>19</v>
      </c>
      <c r="F95" s="219" t="s">
        <v>826</v>
      </c>
      <c r="G95" s="216"/>
      <c r="H95" s="220">
        <v>357.06</v>
      </c>
      <c r="I95" s="221"/>
      <c r="J95" s="216"/>
      <c r="K95" s="216"/>
      <c r="L95" s="222"/>
      <c r="M95" s="223"/>
      <c r="N95" s="224"/>
      <c r="O95" s="224"/>
      <c r="P95" s="224"/>
      <c r="Q95" s="224"/>
      <c r="R95" s="224"/>
      <c r="S95" s="224"/>
      <c r="T95" s="225"/>
      <c r="AT95" s="226" t="s">
        <v>128</v>
      </c>
      <c r="AU95" s="226" t="s">
        <v>79</v>
      </c>
      <c r="AV95" s="11" t="s">
        <v>79</v>
      </c>
      <c r="AW95" s="11" t="s">
        <v>31</v>
      </c>
      <c r="AX95" s="11" t="s">
        <v>77</v>
      </c>
      <c r="AY95" s="226" t="s">
        <v>118</v>
      </c>
    </row>
    <row r="96" s="1" customFormat="1" ht="22.5" customHeight="1">
      <c r="B96" s="37"/>
      <c r="C96" s="203" t="s">
        <v>136</v>
      </c>
      <c r="D96" s="203" t="s">
        <v>121</v>
      </c>
      <c r="E96" s="204" t="s">
        <v>611</v>
      </c>
      <c r="F96" s="205" t="s">
        <v>612</v>
      </c>
      <c r="G96" s="206" t="s">
        <v>577</v>
      </c>
      <c r="H96" s="207">
        <v>714.12</v>
      </c>
      <c r="I96" s="208"/>
      <c r="J96" s="209">
        <f>ROUND(I96*H96,2)</f>
        <v>0</v>
      </c>
      <c r="K96" s="205" t="s">
        <v>125</v>
      </c>
      <c r="L96" s="42"/>
      <c r="M96" s="210" t="s">
        <v>19</v>
      </c>
      <c r="N96" s="211" t="s">
        <v>40</v>
      </c>
      <c r="O96" s="78"/>
      <c r="P96" s="212">
        <f>O96*H96</f>
        <v>0</v>
      </c>
      <c r="Q96" s="212">
        <v>0</v>
      </c>
      <c r="R96" s="212">
        <f>Q96*H96</f>
        <v>0</v>
      </c>
      <c r="S96" s="212">
        <v>0</v>
      </c>
      <c r="T96" s="213">
        <f>S96*H96</f>
        <v>0</v>
      </c>
      <c r="AR96" s="16" t="s">
        <v>140</v>
      </c>
      <c r="AT96" s="16" t="s">
        <v>121</v>
      </c>
      <c r="AU96" s="16" t="s">
        <v>79</v>
      </c>
      <c r="AY96" s="16" t="s">
        <v>118</v>
      </c>
      <c r="BE96" s="214">
        <f>IF(N96="základní",J96,0)</f>
        <v>0</v>
      </c>
      <c r="BF96" s="214">
        <f>IF(N96="snížená",J96,0)</f>
        <v>0</v>
      </c>
      <c r="BG96" s="214">
        <f>IF(N96="zákl. přenesená",J96,0)</f>
        <v>0</v>
      </c>
      <c r="BH96" s="214">
        <f>IF(N96="sníž. přenesená",J96,0)</f>
        <v>0</v>
      </c>
      <c r="BI96" s="214">
        <f>IF(N96="nulová",J96,0)</f>
        <v>0</v>
      </c>
      <c r="BJ96" s="16" t="s">
        <v>77</v>
      </c>
      <c r="BK96" s="214">
        <f>ROUND(I96*H96,2)</f>
        <v>0</v>
      </c>
      <c r="BL96" s="16" t="s">
        <v>140</v>
      </c>
      <c r="BM96" s="16" t="s">
        <v>827</v>
      </c>
    </row>
    <row r="97" s="1" customFormat="1">
      <c r="B97" s="37"/>
      <c r="C97" s="38"/>
      <c r="D97" s="217" t="s">
        <v>208</v>
      </c>
      <c r="E97" s="38"/>
      <c r="F97" s="227" t="s">
        <v>614</v>
      </c>
      <c r="G97" s="38"/>
      <c r="H97" s="38"/>
      <c r="I97" s="129"/>
      <c r="J97" s="38"/>
      <c r="K97" s="38"/>
      <c r="L97" s="42"/>
      <c r="M97" s="228"/>
      <c r="N97" s="78"/>
      <c r="O97" s="78"/>
      <c r="P97" s="78"/>
      <c r="Q97" s="78"/>
      <c r="R97" s="78"/>
      <c r="S97" s="78"/>
      <c r="T97" s="79"/>
      <c r="AT97" s="16" t="s">
        <v>208</v>
      </c>
      <c r="AU97" s="16" t="s">
        <v>79</v>
      </c>
    </row>
    <row r="98" s="11" customFormat="1">
      <c r="B98" s="215"/>
      <c r="C98" s="216"/>
      <c r="D98" s="217" t="s">
        <v>128</v>
      </c>
      <c r="E98" s="218" t="s">
        <v>19</v>
      </c>
      <c r="F98" s="219" t="s">
        <v>821</v>
      </c>
      <c r="G98" s="216"/>
      <c r="H98" s="220">
        <v>38.729999999999997</v>
      </c>
      <c r="I98" s="221"/>
      <c r="J98" s="216"/>
      <c r="K98" s="216"/>
      <c r="L98" s="222"/>
      <c r="M98" s="223"/>
      <c r="N98" s="224"/>
      <c r="O98" s="224"/>
      <c r="P98" s="224"/>
      <c r="Q98" s="224"/>
      <c r="R98" s="224"/>
      <c r="S98" s="224"/>
      <c r="T98" s="225"/>
      <c r="AT98" s="226" t="s">
        <v>128</v>
      </c>
      <c r="AU98" s="226" t="s">
        <v>79</v>
      </c>
      <c r="AV98" s="11" t="s">
        <v>79</v>
      </c>
      <c r="AW98" s="11" t="s">
        <v>31</v>
      </c>
      <c r="AX98" s="11" t="s">
        <v>69</v>
      </c>
      <c r="AY98" s="226" t="s">
        <v>118</v>
      </c>
    </row>
    <row r="99" s="11" customFormat="1">
      <c r="B99" s="215"/>
      <c r="C99" s="216"/>
      <c r="D99" s="217" t="s">
        <v>128</v>
      </c>
      <c r="E99" s="218" t="s">
        <v>19</v>
      </c>
      <c r="F99" s="219" t="s">
        <v>822</v>
      </c>
      <c r="G99" s="216"/>
      <c r="H99" s="220">
        <v>675.38999999999999</v>
      </c>
      <c r="I99" s="221"/>
      <c r="J99" s="216"/>
      <c r="K99" s="216"/>
      <c r="L99" s="222"/>
      <c r="M99" s="223"/>
      <c r="N99" s="224"/>
      <c r="O99" s="224"/>
      <c r="P99" s="224"/>
      <c r="Q99" s="224"/>
      <c r="R99" s="224"/>
      <c r="S99" s="224"/>
      <c r="T99" s="225"/>
      <c r="AT99" s="226" t="s">
        <v>128</v>
      </c>
      <c r="AU99" s="226" t="s">
        <v>79</v>
      </c>
      <c r="AV99" s="11" t="s">
        <v>79</v>
      </c>
      <c r="AW99" s="11" t="s">
        <v>31</v>
      </c>
      <c r="AX99" s="11" t="s">
        <v>69</v>
      </c>
      <c r="AY99" s="226" t="s">
        <v>118</v>
      </c>
    </row>
    <row r="100" s="12" customFormat="1">
      <c r="B100" s="232"/>
      <c r="C100" s="233"/>
      <c r="D100" s="217" t="s">
        <v>128</v>
      </c>
      <c r="E100" s="234" t="s">
        <v>19</v>
      </c>
      <c r="F100" s="235" t="s">
        <v>213</v>
      </c>
      <c r="G100" s="233"/>
      <c r="H100" s="236">
        <v>714.12</v>
      </c>
      <c r="I100" s="237"/>
      <c r="J100" s="233"/>
      <c r="K100" s="233"/>
      <c r="L100" s="238"/>
      <c r="M100" s="239"/>
      <c r="N100" s="240"/>
      <c r="O100" s="240"/>
      <c r="P100" s="240"/>
      <c r="Q100" s="240"/>
      <c r="R100" s="240"/>
      <c r="S100" s="240"/>
      <c r="T100" s="241"/>
      <c r="AT100" s="242" t="s">
        <v>128</v>
      </c>
      <c r="AU100" s="242" t="s">
        <v>79</v>
      </c>
      <c r="AV100" s="12" t="s">
        <v>140</v>
      </c>
      <c r="AW100" s="12" t="s">
        <v>31</v>
      </c>
      <c r="AX100" s="12" t="s">
        <v>77</v>
      </c>
      <c r="AY100" s="242" t="s">
        <v>118</v>
      </c>
    </row>
    <row r="101" s="1" customFormat="1" ht="22.5" customHeight="1">
      <c r="B101" s="37"/>
      <c r="C101" s="203" t="s">
        <v>140</v>
      </c>
      <c r="D101" s="203" t="s">
        <v>121</v>
      </c>
      <c r="E101" s="204" t="s">
        <v>615</v>
      </c>
      <c r="F101" s="205" t="s">
        <v>616</v>
      </c>
      <c r="G101" s="206" t="s">
        <v>577</v>
      </c>
      <c r="H101" s="207">
        <v>6427.0799999999999</v>
      </c>
      <c r="I101" s="208"/>
      <c r="J101" s="209">
        <f>ROUND(I101*H101,2)</f>
        <v>0</v>
      </c>
      <c r="K101" s="205" t="s">
        <v>125</v>
      </c>
      <c r="L101" s="42"/>
      <c r="M101" s="210" t="s">
        <v>19</v>
      </c>
      <c r="N101" s="211" t="s">
        <v>40</v>
      </c>
      <c r="O101" s="78"/>
      <c r="P101" s="212">
        <f>O101*H101</f>
        <v>0</v>
      </c>
      <c r="Q101" s="212">
        <v>0</v>
      </c>
      <c r="R101" s="212">
        <f>Q101*H101</f>
        <v>0</v>
      </c>
      <c r="S101" s="212">
        <v>0</v>
      </c>
      <c r="T101" s="213">
        <f>S101*H101</f>
        <v>0</v>
      </c>
      <c r="AR101" s="16" t="s">
        <v>140</v>
      </c>
      <c r="AT101" s="16" t="s">
        <v>121</v>
      </c>
      <c r="AU101" s="16" t="s">
        <v>79</v>
      </c>
      <c r="AY101" s="16" t="s">
        <v>118</v>
      </c>
      <c r="BE101" s="214">
        <f>IF(N101="základní",J101,0)</f>
        <v>0</v>
      </c>
      <c r="BF101" s="214">
        <f>IF(N101="snížená",J101,0)</f>
        <v>0</v>
      </c>
      <c r="BG101" s="214">
        <f>IF(N101="zákl. přenesená",J101,0)</f>
        <v>0</v>
      </c>
      <c r="BH101" s="214">
        <f>IF(N101="sníž. přenesená",J101,0)</f>
        <v>0</v>
      </c>
      <c r="BI101" s="214">
        <f>IF(N101="nulová",J101,0)</f>
        <v>0</v>
      </c>
      <c r="BJ101" s="16" t="s">
        <v>77</v>
      </c>
      <c r="BK101" s="214">
        <f>ROUND(I101*H101,2)</f>
        <v>0</v>
      </c>
      <c r="BL101" s="16" t="s">
        <v>140</v>
      </c>
      <c r="BM101" s="16" t="s">
        <v>828</v>
      </c>
    </row>
    <row r="102" s="1" customFormat="1">
      <c r="B102" s="37"/>
      <c r="C102" s="38"/>
      <c r="D102" s="217" t="s">
        <v>208</v>
      </c>
      <c r="E102" s="38"/>
      <c r="F102" s="227" t="s">
        <v>614</v>
      </c>
      <c r="G102" s="38"/>
      <c r="H102" s="38"/>
      <c r="I102" s="129"/>
      <c r="J102" s="38"/>
      <c r="K102" s="38"/>
      <c r="L102" s="42"/>
      <c r="M102" s="228"/>
      <c r="N102" s="78"/>
      <c r="O102" s="78"/>
      <c r="P102" s="78"/>
      <c r="Q102" s="78"/>
      <c r="R102" s="78"/>
      <c r="S102" s="78"/>
      <c r="T102" s="79"/>
      <c r="AT102" s="16" t="s">
        <v>208</v>
      </c>
      <c r="AU102" s="16" t="s">
        <v>79</v>
      </c>
    </row>
    <row r="103" s="11" customFormat="1">
      <c r="B103" s="215"/>
      <c r="C103" s="216"/>
      <c r="D103" s="217" t="s">
        <v>128</v>
      </c>
      <c r="E103" s="218" t="s">
        <v>19</v>
      </c>
      <c r="F103" s="219" t="s">
        <v>829</v>
      </c>
      <c r="G103" s="216"/>
      <c r="H103" s="220">
        <v>6427.0799999999999</v>
      </c>
      <c r="I103" s="221"/>
      <c r="J103" s="216"/>
      <c r="K103" s="216"/>
      <c r="L103" s="222"/>
      <c r="M103" s="223"/>
      <c r="N103" s="224"/>
      <c r="O103" s="224"/>
      <c r="P103" s="224"/>
      <c r="Q103" s="224"/>
      <c r="R103" s="224"/>
      <c r="S103" s="224"/>
      <c r="T103" s="225"/>
      <c r="AT103" s="226" t="s">
        <v>128</v>
      </c>
      <c r="AU103" s="226" t="s">
        <v>79</v>
      </c>
      <c r="AV103" s="11" t="s">
        <v>79</v>
      </c>
      <c r="AW103" s="11" t="s">
        <v>31</v>
      </c>
      <c r="AX103" s="11" t="s">
        <v>77</v>
      </c>
      <c r="AY103" s="226" t="s">
        <v>118</v>
      </c>
    </row>
    <row r="104" s="1" customFormat="1" ht="16.5" customHeight="1">
      <c r="B104" s="37"/>
      <c r="C104" s="203" t="s">
        <v>117</v>
      </c>
      <c r="D104" s="203" t="s">
        <v>121</v>
      </c>
      <c r="E104" s="204" t="s">
        <v>251</v>
      </c>
      <c r="F104" s="205" t="s">
        <v>252</v>
      </c>
      <c r="G104" s="206" t="s">
        <v>206</v>
      </c>
      <c r="H104" s="207">
        <v>2380.4000000000001</v>
      </c>
      <c r="I104" s="208"/>
      <c r="J104" s="209">
        <f>ROUND(I104*H104,2)</f>
        <v>0</v>
      </c>
      <c r="K104" s="205" t="s">
        <v>125</v>
      </c>
      <c r="L104" s="42"/>
      <c r="M104" s="210" t="s">
        <v>19</v>
      </c>
      <c r="N104" s="211" t="s">
        <v>40</v>
      </c>
      <c r="O104" s="78"/>
      <c r="P104" s="212">
        <f>O104*H104</f>
        <v>0</v>
      </c>
      <c r="Q104" s="212">
        <v>0</v>
      </c>
      <c r="R104" s="212">
        <f>Q104*H104</f>
        <v>0</v>
      </c>
      <c r="S104" s="212">
        <v>0</v>
      </c>
      <c r="T104" s="213">
        <f>S104*H104</f>
        <v>0</v>
      </c>
      <c r="AR104" s="16" t="s">
        <v>140</v>
      </c>
      <c r="AT104" s="16" t="s">
        <v>121</v>
      </c>
      <c r="AU104" s="16" t="s">
        <v>79</v>
      </c>
      <c r="AY104" s="16" t="s">
        <v>118</v>
      </c>
      <c r="BE104" s="214">
        <f>IF(N104="základní",J104,0)</f>
        <v>0</v>
      </c>
      <c r="BF104" s="214">
        <f>IF(N104="snížená",J104,0)</f>
        <v>0</v>
      </c>
      <c r="BG104" s="214">
        <f>IF(N104="zákl. přenesená",J104,0)</f>
        <v>0</v>
      </c>
      <c r="BH104" s="214">
        <f>IF(N104="sníž. přenesená",J104,0)</f>
        <v>0</v>
      </c>
      <c r="BI104" s="214">
        <f>IF(N104="nulová",J104,0)</f>
        <v>0</v>
      </c>
      <c r="BJ104" s="16" t="s">
        <v>77</v>
      </c>
      <c r="BK104" s="214">
        <f>ROUND(I104*H104,2)</f>
        <v>0</v>
      </c>
      <c r="BL104" s="16" t="s">
        <v>140</v>
      </c>
      <c r="BM104" s="16" t="s">
        <v>830</v>
      </c>
    </row>
    <row r="105" s="1" customFormat="1">
      <c r="B105" s="37"/>
      <c r="C105" s="38"/>
      <c r="D105" s="217" t="s">
        <v>208</v>
      </c>
      <c r="E105" s="38"/>
      <c r="F105" s="227" t="s">
        <v>254</v>
      </c>
      <c r="G105" s="38"/>
      <c r="H105" s="38"/>
      <c r="I105" s="129"/>
      <c r="J105" s="38"/>
      <c r="K105" s="38"/>
      <c r="L105" s="42"/>
      <c r="M105" s="228"/>
      <c r="N105" s="78"/>
      <c r="O105" s="78"/>
      <c r="P105" s="78"/>
      <c r="Q105" s="78"/>
      <c r="R105" s="78"/>
      <c r="S105" s="78"/>
      <c r="T105" s="79"/>
      <c r="AT105" s="16" t="s">
        <v>208</v>
      </c>
      <c r="AU105" s="16" t="s">
        <v>79</v>
      </c>
    </row>
    <row r="106" s="11" customFormat="1">
      <c r="B106" s="215"/>
      <c r="C106" s="216"/>
      <c r="D106" s="217" t="s">
        <v>128</v>
      </c>
      <c r="E106" s="218" t="s">
        <v>19</v>
      </c>
      <c r="F106" s="219" t="s">
        <v>217</v>
      </c>
      <c r="G106" s="216"/>
      <c r="H106" s="220">
        <v>129.09999999999999</v>
      </c>
      <c r="I106" s="221"/>
      <c r="J106" s="216"/>
      <c r="K106" s="216"/>
      <c r="L106" s="222"/>
      <c r="M106" s="223"/>
      <c r="N106" s="224"/>
      <c r="O106" s="224"/>
      <c r="P106" s="224"/>
      <c r="Q106" s="224"/>
      <c r="R106" s="224"/>
      <c r="S106" s="224"/>
      <c r="T106" s="225"/>
      <c r="AT106" s="226" t="s">
        <v>128</v>
      </c>
      <c r="AU106" s="226" t="s">
        <v>79</v>
      </c>
      <c r="AV106" s="11" t="s">
        <v>79</v>
      </c>
      <c r="AW106" s="11" t="s">
        <v>31</v>
      </c>
      <c r="AX106" s="11" t="s">
        <v>69</v>
      </c>
      <c r="AY106" s="226" t="s">
        <v>118</v>
      </c>
    </row>
    <row r="107" s="11" customFormat="1">
      <c r="B107" s="215"/>
      <c r="C107" s="216"/>
      <c r="D107" s="217" t="s">
        <v>128</v>
      </c>
      <c r="E107" s="218" t="s">
        <v>19</v>
      </c>
      <c r="F107" s="219" t="s">
        <v>219</v>
      </c>
      <c r="G107" s="216"/>
      <c r="H107" s="220">
        <v>2251.3000000000002</v>
      </c>
      <c r="I107" s="221"/>
      <c r="J107" s="216"/>
      <c r="K107" s="216"/>
      <c r="L107" s="222"/>
      <c r="M107" s="223"/>
      <c r="N107" s="224"/>
      <c r="O107" s="224"/>
      <c r="P107" s="224"/>
      <c r="Q107" s="224"/>
      <c r="R107" s="224"/>
      <c r="S107" s="224"/>
      <c r="T107" s="225"/>
      <c r="AT107" s="226" t="s">
        <v>128</v>
      </c>
      <c r="AU107" s="226" t="s">
        <v>79</v>
      </c>
      <c r="AV107" s="11" t="s">
        <v>79</v>
      </c>
      <c r="AW107" s="11" t="s">
        <v>31</v>
      </c>
      <c r="AX107" s="11" t="s">
        <v>69</v>
      </c>
      <c r="AY107" s="226" t="s">
        <v>118</v>
      </c>
    </row>
    <row r="108" s="12" customFormat="1">
      <c r="B108" s="232"/>
      <c r="C108" s="233"/>
      <c r="D108" s="217" t="s">
        <v>128</v>
      </c>
      <c r="E108" s="234" t="s">
        <v>19</v>
      </c>
      <c r="F108" s="235" t="s">
        <v>213</v>
      </c>
      <c r="G108" s="233"/>
      <c r="H108" s="236">
        <v>2380.4000000000001</v>
      </c>
      <c r="I108" s="237"/>
      <c r="J108" s="233"/>
      <c r="K108" s="233"/>
      <c r="L108" s="238"/>
      <c r="M108" s="239"/>
      <c r="N108" s="240"/>
      <c r="O108" s="240"/>
      <c r="P108" s="240"/>
      <c r="Q108" s="240"/>
      <c r="R108" s="240"/>
      <c r="S108" s="240"/>
      <c r="T108" s="241"/>
      <c r="AT108" s="242" t="s">
        <v>128</v>
      </c>
      <c r="AU108" s="242" t="s">
        <v>79</v>
      </c>
      <c r="AV108" s="12" t="s">
        <v>140</v>
      </c>
      <c r="AW108" s="12" t="s">
        <v>31</v>
      </c>
      <c r="AX108" s="12" t="s">
        <v>77</v>
      </c>
      <c r="AY108" s="242" t="s">
        <v>118</v>
      </c>
    </row>
    <row r="109" s="10" customFormat="1" ht="22.8" customHeight="1">
      <c r="B109" s="187"/>
      <c r="C109" s="188"/>
      <c r="D109" s="189" t="s">
        <v>68</v>
      </c>
      <c r="E109" s="201" t="s">
        <v>117</v>
      </c>
      <c r="F109" s="201" t="s">
        <v>266</v>
      </c>
      <c r="G109" s="188"/>
      <c r="H109" s="188"/>
      <c r="I109" s="191"/>
      <c r="J109" s="202">
        <f>BK109</f>
        <v>0</v>
      </c>
      <c r="K109" s="188"/>
      <c r="L109" s="193"/>
      <c r="M109" s="194"/>
      <c r="N109" s="195"/>
      <c r="O109" s="195"/>
      <c r="P109" s="196">
        <f>SUM(P110:P114)</f>
        <v>0</v>
      </c>
      <c r="Q109" s="195"/>
      <c r="R109" s="196">
        <f>SUM(R110:R114)</f>
        <v>1332.7383520000001</v>
      </c>
      <c r="S109" s="195"/>
      <c r="T109" s="197">
        <f>SUM(T110:T114)</f>
        <v>0</v>
      </c>
      <c r="AR109" s="198" t="s">
        <v>77</v>
      </c>
      <c r="AT109" s="199" t="s">
        <v>68</v>
      </c>
      <c r="AU109" s="199" t="s">
        <v>77</v>
      </c>
      <c r="AY109" s="198" t="s">
        <v>118</v>
      </c>
      <c r="BK109" s="200">
        <f>SUM(BK110:BK114)</f>
        <v>0</v>
      </c>
    </row>
    <row r="110" s="1" customFormat="1" ht="16.5" customHeight="1">
      <c r="B110" s="37"/>
      <c r="C110" s="203" t="s">
        <v>151</v>
      </c>
      <c r="D110" s="203" t="s">
        <v>121</v>
      </c>
      <c r="E110" s="204" t="s">
        <v>831</v>
      </c>
      <c r="F110" s="205" t="s">
        <v>301</v>
      </c>
      <c r="G110" s="206" t="s">
        <v>206</v>
      </c>
      <c r="H110" s="207">
        <v>4760.8000000000002</v>
      </c>
      <c r="I110" s="208"/>
      <c r="J110" s="209">
        <f>ROUND(I110*H110,2)</f>
        <v>0</v>
      </c>
      <c r="K110" s="205" t="s">
        <v>125</v>
      </c>
      <c r="L110" s="42"/>
      <c r="M110" s="210" t="s">
        <v>19</v>
      </c>
      <c r="N110" s="211" t="s">
        <v>40</v>
      </c>
      <c r="O110" s="78"/>
      <c r="P110" s="212">
        <f>O110*H110</f>
        <v>0</v>
      </c>
      <c r="Q110" s="212">
        <v>0.27994000000000002</v>
      </c>
      <c r="R110" s="212">
        <f>Q110*H110</f>
        <v>1332.7383520000001</v>
      </c>
      <c r="S110" s="212">
        <v>0</v>
      </c>
      <c r="T110" s="213">
        <f>S110*H110</f>
        <v>0</v>
      </c>
      <c r="AR110" s="16" t="s">
        <v>140</v>
      </c>
      <c r="AT110" s="16" t="s">
        <v>121</v>
      </c>
      <c r="AU110" s="16" t="s">
        <v>79</v>
      </c>
      <c r="AY110" s="16" t="s">
        <v>118</v>
      </c>
      <c r="BE110" s="214">
        <f>IF(N110="základní",J110,0)</f>
        <v>0</v>
      </c>
      <c r="BF110" s="214">
        <f>IF(N110="snížená",J110,0)</f>
        <v>0</v>
      </c>
      <c r="BG110" s="214">
        <f>IF(N110="zákl. přenesená",J110,0)</f>
        <v>0</v>
      </c>
      <c r="BH110" s="214">
        <f>IF(N110="sníž. přenesená",J110,0)</f>
        <v>0</v>
      </c>
      <c r="BI110" s="214">
        <f>IF(N110="nulová",J110,0)</f>
        <v>0</v>
      </c>
      <c r="BJ110" s="16" t="s">
        <v>77</v>
      </c>
      <c r="BK110" s="214">
        <f>ROUND(I110*H110,2)</f>
        <v>0</v>
      </c>
      <c r="BL110" s="16" t="s">
        <v>140</v>
      </c>
      <c r="BM110" s="16" t="s">
        <v>832</v>
      </c>
    </row>
    <row r="111" s="1" customFormat="1">
      <c r="B111" s="37"/>
      <c r="C111" s="38"/>
      <c r="D111" s="217" t="s">
        <v>134</v>
      </c>
      <c r="E111" s="38"/>
      <c r="F111" s="227" t="s">
        <v>833</v>
      </c>
      <c r="G111" s="38"/>
      <c r="H111" s="38"/>
      <c r="I111" s="129"/>
      <c r="J111" s="38"/>
      <c r="K111" s="38"/>
      <c r="L111" s="42"/>
      <c r="M111" s="228"/>
      <c r="N111" s="78"/>
      <c r="O111" s="78"/>
      <c r="P111" s="78"/>
      <c r="Q111" s="78"/>
      <c r="R111" s="78"/>
      <c r="S111" s="78"/>
      <c r="T111" s="79"/>
      <c r="AT111" s="16" t="s">
        <v>134</v>
      </c>
      <c r="AU111" s="16" t="s">
        <v>79</v>
      </c>
    </row>
    <row r="112" s="11" customFormat="1">
      <c r="B112" s="215"/>
      <c r="C112" s="216"/>
      <c r="D112" s="217" t="s">
        <v>128</v>
      </c>
      <c r="E112" s="218" t="s">
        <v>19</v>
      </c>
      <c r="F112" s="219" t="s">
        <v>210</v>
      </c>
      <c r="G112" s="216"/>
      <c r="H112" s="220">
        <v>258.19999999999999</v>
      </c>
      <c r="I112" s="221"/>
      <c r="J112" s="216"/>
      <c r="K112" s="216"/>
      <c r="L112" s="222"/>
      <c r="M112" s="223"/>
      <c r="N112" s="224"/>
      <c r="O112" s="224"/>
      <c r="P112" s="224"/>
      <c r="Q112" s="224"/>
      <c r="R112" s="224"/>
      <c r="S112" s="224"/>
      <c r="T112" s="225"/>
      <c r="AT112" s="226" t="s">
        <v>128</v>
      </c>
      <c r="AU112" s="226" t="s">
        <v>79</v>
      </c>
      <c r="AV112" s="11" t="s">
        <v>79</v>
      </c>
      <c r="AW112" s="11" t="s">
        <v>31</v>
      </c>
      <c r="AX112" s="11" t="s">
        <v>69</v>
      </c>
      <c r="AY112" s="226" t="s">
        <v>118</v>
      </c>
    </row>
    <row r="113" s="11" customFormat="1">
      <c r="B113" s="215"/>
      <c r="C113" s="216"/>
      <c r="D113" s="217" t="s">
        <v>128</v>
      </c>
      <c r="E113" s="218" t="s">
        <v>19</v>
      </c>
      <c r="F113" s="219" t="s">
        <v>212</v>
      </c>
      <c r="G113" s="216"/>
      <c r="H113" s="220">
        <v>4502.6000000000004</v>
      </c>
      <c r="I113" s="221"/>
      <c r="J113" s="216"/>
      <c r="K113" s="216"/>
      <c r="L113" s="222"/>
      <c r="M113" s="223"/>
      <c r="N113" s="224"/>
      <c r="O113" s="224"/>
      <c r="P113" s="224"/>
      <c r="Q113" s="224"/>
      <c r="R113" s="224"/>
      <c r="S113" s="224"/>
      <c r="T113" s="225"/>
      <c r="AT113" s="226" t="s">
        <v>128</v>
      </c>
      <c r="AU113" s="226" t="s">
        <v>79</v>
      </c>
      <c r="AV113" s="11" t="s">
        <v>79</v>
      </c>
      <c r="AW113" s="11" t="s">
        <v>31</v>
      </c>
      <c r="AX113" s="11" t="s">
        <v>69</v>
      </c>
      <c r="AY113" s="226" t="s">
        <v>118</v>
      </c>
    </row>
    <row r="114" s="12" customFormat="1">
      <c r="B114" s="232"/>
      <c r="C114" s="233"/>
      <c r="D114" s="217" t="s">
        <v>128</v>
      </c>
      <c r="E114" s="234" t="s">
        <v>19</v>
      </c>
      <c r="F114" s="235" t="s">
        <v>213</v>
      </c>
      <c r="G114" s="233"/>
      <c r="H114" s="236">
        <v>4760.8000000000002</v>
      </c>
      <c r="I114" s="237"/>
      <c r="J114" s="233"/>
      <c r="K114" s="233"/>
      <c r="L114" s="238"/>
      <c r="M114" s="239"/>
      <c r="N114" s="240"/>
      <c r="O114" s="240"/>
      <c r="P114" s="240"/>
      <c r="Q114" s="240"/>
      <c r="R114" s="240"/>
      <c r="S114" s="240"/>
      <c r="T114" s="241"/>
      <c r="AT114" s="242" t="s">
        <v>128</v>
      </c>
      <c r="AU114" s="242" t="s">
        <v>79</v>
      </c>
      <c r="AV114" s="12" t="s">
        <v>140</v>
      </c>
      <c r="AW114" s="12" t="s">
        <v>31</v>
      </c>
      <c r="AX114" s="12" t="s">
        <v>77</v>
      </c>
      <c r="AY114" s="242" t="s">
        <v>118</v>
      </c>
    </row>
    <row r="115" s="10" customFormat="1" ht="22.8" customHeight="1">
      <c r="B115" s="187"/>
      <c r="C115" s="188"/>
      <c r="D115" s="189" t="s">
        <v>68</v>
      </c>
      <c r="E115" s="201" t="s">
        <v>165</v>
      </c>
      <c r="F115" s="201" t="s">
        <v>370</v>
      </c>
      <c r="G115" s="188"/>
      <c r="H115" s="188"/>
      <c r="I115" s="191"/>
      <c r="J115" s="202">
        <f>BK115</f>
        <v>0</v>
      </c>
      <c r="K115" s="188"/>
      <c r="L115" s="193"/>
      <c r="M115" s="194"/>
      <c r="N115" s="195"/>
      <c r="O115" s="195"/>
      <c r="P115" s="196">
        <f>SUM(P116:P125)</f>
        <v>0</v>
      </c>
      <c r="Q115" s="195"/>
      <c r="R115" s="196">
        <f>SUM(R116:R125)</f>
        <v>1.9519280000000001</v>
      </c>
      <c r="S115" s="195"/>
      <c r="T115" s="197">
        <f>SUM(T116:T125)</f>
        <v>0</v>
      </c>
      <c r="AR115" s="198" t="s">
        <v>77</v>
      </c>
      <c r="AT115" s="199" t="s">
        <v>68</v>
      </c>
      <c r="AU115" s="199" t="s">
        <v>77</v>
      </c>
      <c r="AY115" s="198" t="s">
        <v>118</v>
      </c>
      <c r="BK115" s="200">
        <f>SUM(BK116:BK125)</f>
        <v>0</v>
      </c>
    </row>
    <row r="116" s="1" customFormat="1" ht="16.5" customHeight="1">
      <c r="B116" s="37"/>
      <c r="C116" s="203" t="s">
        <v>155</v>
      </c>
      <c r="D116" s="203" t="s">
        <v>121</v>
      </c>
      <c r="E116" s="204" t="s">
        <v>834</v>
      </c>
      <c r="F116" s="205" t="s">
        <v>835</v>
      </c>
      <c r="G116" s="206" t="s">
        <v>206</v>
      </c>
      <c r="H116" s="207">
        <v>2380.4000000000001</v>
      </c>
      <c r="I116" s="208"/>
      <c r="J116" s="209">
        <f>ROUND(I116*H116,2)</f>
        <v>0</v>
      </c>
      <c r="K116" s="205" t="s">
        <v>125</v>
      </c>
      <c r="L116" s="42"/>
      <c r="M116" s="210" t="s">
        <v>19</v>
      </c>
      <c r="N116" s="211" t="s">
        <v>40</v>
      </c>
      <c r="O116" s="78"/>
      <c r="P116" s="212">
        <f>O116*H116</f>
        <v>0</v>
      </c>
      <c r="Q116" s="212">
        <v>0.00035</v>
      </c>
      <c r="R116" s="212">
        <f>Q116*H116</f>
        <v>0.83313999999999999</v>
      </c>
      <c r="S116" s="212">
        <v>0</v>
      </c>
      <c r="T116" s="213">
        <f>S116*H116</f>
        <v>0</v>
      </c>
      <c r="AR116" s="16" t="s">
        <v>140</v>
      </c>
      <c r="AT116" s="16" t="s">
        <v>121</v>
      </c>
      <c r="AU116" s="16" t="s">
        <v>79</v>
      </c>
      <c r="AY116" s="16" t="s">
        <v>118</v>
      </c>
      <c r="BE116" s="214">
        <f>IF(N116="základní",J116,0)</f>
        <v>0</v>
      </c>
      <c r="BF116" s="214">
        <f>IF(N116="snížená",J116,0)</f>
        <v>0</v>
      </c>
      <c r="BG116" s="214">
        <f>IF(N116="zákl. přenesená",J116,0)</f>
        <v>0</v>
      </c>
      <c r="BH116" s="214">
        <f>IF(N116="sníž. přenesená",J116,0)</f>
        <v>0</v>
      </c>
      <c r="BI116" s="214">
        <f>IF(N116="nulová",J116,0)</f>
        <v>0</v>
      </c>
      <c r="BJ116" s="16" t="s">
        <v>77</v>
      </c>
      <c r="BK116" s="214">
        <f>ROUND(I116*H116,2)</f>
        <v>0</v>
      </c>
      <c r="BL116" s="16" t="s">
        <v>140</v>
      </c>
      <c r="BM116" s="16" t="s">
        <v>836</v>
      </c>
    </row>
    <row r="117" s="1" customFormat="1">
      <c r="B117" s="37"/>
      <c r="C117" s="38"/>
      <c r="D117" s="217" t="s">
        <v>208</v>
      </c>
      <c r="E117" s="38"/>
      <c r="F117" s="227" t="s">
        <v>837</v>
      </c>
      <c r="G117" s="38"/>
      <c r="H117" s="38"/>
      <c r="I117" s="129"/>
      <c r="J117" s="38"/>
      <c r="K117" s="38"/>
      <c r="L117" s="42"/>
      <c r="M117" s="228"/>
      <c r="N117" s="78"/>
      <c r="O117" s="78"/>
      <c r="P117" s="78"/>
      <c r="Q117" s="78"/>
      <c r="R117" s="78"/>
      <c r="S117" s="78"/>
      <c r="T117" s="79"/>
      <c r="AT117" s="16" t="s">
        <v>208</v>
      </c>
      <c r="AU117" s="16" t="s">
        <v>79</v>
      </c>
    </row>
    <row r="118" s="11" customFormat="1">
      <c r="B118" s="215"/>
      <c r="C118" s="216"/>
      <c r="D118" s="217" t="s">
        <v>128</v>
      </c>
      <c r="E118" s="218" t="s">
        <v>19</v>
      </c>
      <c r="F118" s="219" t="s">
        <v>217</v>
      </c>
      <c r="G118" s="216"/>
      <c r="H118" s="220">
        <v>129.09999999999999</v>
      </c>
      <c r="I118" s="221"/>
      <c r="J118" s="216"/>
      <c r="K118" s="216"/>
      <c r="L118" s="222"/>
      <c r="M118" s="223"/>
      <c r="N118" s="224"/>
      <c r="O118" s="224"/>
      <c r="P118" s="224"/>
      <c r="Q118" s="224"/>
      <c r="R118" s="224"/>
      <c r="S118" s="224"/>
      <c r="T118" s="225"/>
      <c r="AT118" s="226" t="s">
        <v>128</v>
      </c>
      <c r="AU118" s="226" t="s">
        <v>79</v>
      </c>
      <c r="AV118" s="11" t="s">
        <v>79</v>
      </c>
      <c r="AW118" s="11" t="s">
        <v>31</v>
      </c>
      <c r="AX118" s="11" t="s">
        <v>69</v>
      </c>
      <c r="AY118" s="226" t="s">
        <v>118</v>
      </c>
    </row>
    <row r="119" s="11" customFormat="1">
      <c r="B119" s="215"/>
      <c r="C119" s="216"/>
      <c r="D119" s="217" t="s">
        <v>128</v>
      </c>
      <c r="E119" s="218" t="s">
        <v>19</v>
      </c>
      <c r="F119" s="219" t="s">
        <v>219</v>
      </c>
      <c r="G119" s="216"/>
      <c r="H119" s="220">
        <v>2251.3000000000002</v>
      </c>
      <c r="I119" s="221"/>
      <c r="J119" s="216"/>
      <c r="K119" s="216"/>
      <c r="L119" s="222"/>
      <c r="M119" s="223"/>
      <c r="N119" s="224"/>
      <c r="O119" s="224"/>
      <c r="P119" s="224"/>
      <c r="Q119" s="224"/>
      <c r="R119" s="224"/>
      <c r="S119" s="224"/>
      <c r="T119" s="225"/>
      <c r="AT119" s="226" t="s">
        <v>128</v>
      </c>
      <c r="AU119" s="226" t="s">
        <v>79</v>
      </c>
      <c r="AV119" s="11" t="s">
        <v>79</v>
      </c>
      <c r="AW119" s="11" t="s">
        <v>31</v>
      </c>
      <c r="AX119" s="11" t="s">
        <v>69</v>
      </c>
      <c r="AY119" s="226" t="s">
        <v>118</v>
      </c>
    </row>
    <row r="120" s="12" customFormat="1">
      <c r="B120" s="232"/>
      <c r="C120" s="233"/>
      <c r="D120" s="217" t="s">
        <v>128</v>
      </c>
      <c r="E120" s="234" t="s">
        <v>19</v>
      </c>
      <c r="F120" s="235" t="s">
        <v>213</v>
      </c>
      <c r="G120" s="233"/>
      <c r="H120" s="236">
        <v>2380.4000000000001</v>
      </c>
      <c r="I120" s="237"/>
      <c r="J120" s="233"/>
      <c r="K120" s="233"/>
      <c r="L120" s="238"/>
      <c r="M120" s="239"/>
      <c r="N120" s="240"/>
      <c r="O120" s="240"/>
      <c r="P120" s="240"/>
      <c r="Q120" s="240"/>
      <c r="R120" s="240"/>
      <c r="S120" s="240"/>
      <c r="T120" s="241"/>
      <c r="AT120" s="242" t="s">
        <v>128</v>
      </c>
      <c r="AU120" s="242" t="s">
        <v>79</v>
      </c>
      <c r="AV120" s="12" t="s">
        <v>140</v>
      </c>
      <c r="AW120" s="12" t="s">
        <v>31</v>
      </c>
      <c r="AX120" s="12" t="s">
        <v>77</v>
      </c>
      <c r="AY120" s="242" t="s">
        <v>118</v>
      </c>
    </row>
    <row r="121" s="1" customFormat="1" ht="16.5" customHeight="1">
      <c r="B121" s="37"/>
      <c r="C121" s="203" t="s">
        <v>161</v>
      </c>
      <c r="D121" s="203" t="s">
        <v>121</v>
      </c>
      <c r="E121" s="204" t="s">
        <v>838</v>
      </c>
      <c r="F121" s="205" t="s">
        <v>839</v>
      </c>
      <c r="G121" s="206" t="s">
        <v>206</v>
      </c>
      <c r="H121" s="207">
        <v>2380.4000000000001</v>
      </c>
      <c r="I121" s="208"/>
      <c r="J121" s="209">
        <f>ROUND(I121*H121,2)</f>
        <v>0</v>
      </c>
      <c r="K121" s="205" t="s">
        <v>125</v>
      </c>
      <c r="L121" s="42"/>
      <c r="M121" s="210" t="s">
        <v>19</v>
      </c>
      <c r="N121" s="211" t="s">
        <v>40</v>
      </c>
      <c r="O121" s="78"/>
      <c r="P121" s="212">
        <f>O121*H121</f>
        <v>0</v>
      </c>
      <c r="Q121" s="212">
        <v>0.00046999999999999999</v>
      </c>
      <c r="R121" s="212">
        <f>Q121*H121</f>
        <v>1.1187880000000001</v>
      </c>
      <c r="S121" s="212">
        <v>0</v>
      </c>
      <c r="T121" s="213">
        <f>S121*H121</f>
        <v>0</v>
      </c>
      <c r="AR121" s="16" t="s">
        <v>140</v>
      </c>
      <c r="AT121" s="16" t="s">
        <v>121</v>
      </c>
      <c r="AU121" s="16" t="s">
        <v>79</v>
      </c>
      <c r="AY121" s="16" t="s">
        <v>118</v>
      </c>
      <c r="BE121" s="214">
        <f>IF(N121="základní",J121,0)</f>
        <v>0</v>
      </c>
      <c r="BF121" s="214">
        <f>IF(N121="snížená",J121,0)</f>
        <v>0</v>
      </c>
      <c r="BG121" s="214">
        <f>IF(N121="zákl. přenesená",J121,0)</f>
        <v>0</v>
      </c>
      <c r="BH121" s="214">
        <f>IF(N121="sníž. přenesená",J121,0)</f>
        <v>0</v>
      </c>
      <c r="BI121" s="214">
        <f>IF(N121="nulová",J121,0)</f>
        <v>0</v>
      </c>
      <c r="BJ121" s="16" t="s">
        <v>77</v>
      </c>
      <c r="BK121" s="214">
        <f>ROUND(I121*H121,2)</f>
        <v>0</v>
      </c>
      <c r="BL121" s="16" t="s">
        <v>140</v>
      </c>
      <c r="BM121" s="16" t="s">
        <v>840</v>
      </c>
    </row>
    <row r="122" s="1" customFormat="1">
      <c r="B122" s="37"/>
      <c r="C122" s="38"/>
      <c r="D122" s="217" t="s">
        <v>208</v>
      </c>
      <c r="E122" s="38"/>
      <c r="F122" s="227" t="s">
        <v>841</v>
      </c>
      <c r="G122" s="38"/>
      <c r="H122" s="38"/>
      <c r="I122" s="129"/>
      <c r="J122" s="38"/>
      <c r="K122" s="38"/>
      <c r="L122" s="42"/>
      <c r="M122" s="228"/>
      <c r="N122" s="78"/>
      <c r="O122" s="78"/>
      <c r="P122" s="78"/>
      <c r="Q122" s="78"/>
      <c r="R122" s="78"/>
      <c r="S122" s="78"/>
      <c r="T122" s="79"/>
      <c r="AT122" s="16" t="s">
        <v>208</v>
      </c>
      <c r="AU122" s="16" t="s">
        <v>79</v>
      </c>
    </row>
    <row r="123" s="11" customFormat="1">
      <c r="B123" s="215"/>
      <c r="C123" s="216"/>
      <c r="D123" s="217" t="s">
        <v>128</v>
      </c>
      <c r="E123" s="218" t="s">
        <v>19</v>
      </c>
      <c r="F123" s="219" t="s">
        <v>217</v>
      </c>
      <c r="G123" s="216"/>
      <c r="H123" s="220">
        <v>129.09999999999999</v>
      </c>
      <c r="I123" s="221"/>
      <c r="J123" s="216"/>
      <c r="K123" s="216"/>
      <c r="L123" s="222"/>
      <c r="M123" s="223"/>
      <c r="N123" s="224"/>
      <c r="O123" s="224"/>
      <c r="P123" s="224"/>
      <c r="Q123" s="224"/>
      <c r="R123" s="224"/>
      <c r="S123" s="224"/>
      <c r="T123" s="225"/>
      <c r="AT123" s="226" t="s">
        <v>128</v>
      </c>
      <c r="AU123" s="226" t="s">
        <v>79</v>
      </c>
      <c r="AV123" s="11" t="s">
        <v>79</v>
      </c>
      <c r="AW123" s="11" t="s">
        <v>31</v>
      </c>
      <c r="AX123" s="11" t="s">
        <v>69</v>
      </c>
      <c r="AY123" s="226" t="s">
        <v>118</v>
      </c>
    </row>
    <row r="124" s="11" customFormat="1">
      <c r="B124" s="215"/>
      <c r="C124" s="216"/>
      <c r="D124" s="217" t="s">
        <v>128</v>
      </c>
      <c r="E124" s="218" t="s">
        <v>19</v>
      </c>
      <c r="F124" s="219" t="s">
        <v>219</v>
      </c>
      <c r="G124" s="216"/>
      <c r="H124" s="220">
        <v>2251.3000000000002</v>
      </c>
      <c r="I124" s="221"/>
      <c r="J124" s="216"/>
      <c r="K124" s="216"/>
      <c r="L124" s="222"/>
      <c r="M124" s="223"/>
      <c r="N124" s="224"/>
      <c r="O124" s="224"/>
      <c r="P124" s="224"/>
      <c r="Q124" s="224"/>
      <c r="R124" s="224"/>
      <c r="S124" s="224"/>
      <c r="T124" s="225"/>
      <c r="AT124" s="226" t="s">
        <v>128</v>
      </c>
      <c r="AU124" s="226" t="s">
        <v>79</v>
      </c>
      <c r="AV124" s="11" t="s">
        <v>79</v>
      </c>
      <c r="AW124" s="11" t="s">
        <v>31</v>
      </c>
      <c r="AX124" s="11" t="s">
        <v>69</v>
      </c>
      <c r="AY124" s="226" t="s">
        <v>118</v>
      </c>
    </row>
    <row r="125" s="12" customFormat="1">
      <c r="B125" s="232"/>
      <c r="C125" s="233"/>
      <c r="D125" s="217" t="s">
        <v>128</v>
      </c>
      <c r="E125" s="234" t="s">
        <v>19</v>
      </c>
      <c r="F125" s="235" t="s">
        <v>213</v>
      </c>
      <c r="G125" s="233"/>
      <c r="H125" s="236">
        <v>2380.4000000000001</v>
      </c>
      <c r="I125" s="237"/>
      <c r="J125" s="233"/>
      <c r="K125" s="233"/>
      <c r="L125" s="238"/>
      <c r="M125" s="239"/>
      <c r="N125" s="240"/>
      <c r="O125" s="240"/>
      <c r="P125" s="240"/>
      <c r="Q125" s="240"/>
      <c r="R125" s="240"/>
      <c r="S125" s="240"/>
      <c r="T125" s="241"/>
      <c r="AT125" s="242" t="s">
        <v>128</v>
      </c>
      <c r="AU125" s="242" t="s">
        <v>79</v>
      </c>
      <c r="AV125" s="12" t="s">
        <v>140</v>
      </c>
      <c r="AW125" s="12" t="s">
        <v>31</v>
      </c>
      <c r="AX125" s="12" t="s">
        <v>77</v>
      </c>
      <c r="AY125" s="242" t="s">
        <v>118</v>
      </c>
    </row>
    <row r="126" s="10" customFormat="1" ht="22.8" customHeight="1">
      <c r="B126" s="187"/>
      <c r="C126" s="188"/>
      <c r="D126" s="189" t="s">
        <v>68</v>
      </c>
      <c r="E126" s="201" t="s">
        <v>494</v>
      </c>
      <c r="F126" s="201" t="s">
        <v>495</v>
      </c>
      <c r="G126" s="188"/>
      <c r="H126" s="188"/>
      <c r="I126" s="191"/>
      <c r="J126" s="202">
        <f>BK126</f>
        <v>0</v>
      </c>
      <c r="K126" s="188"/>
      <c r="L126" s="193"/>
      <c r="M126" s="194"/>
      <c r="N126" s="195"/>
      <c r="O126" s="195"/>
      <c r="P126" s="196">
        <f>SUM(P127:P139)</f>
        <v>0</v>
      </c>
      <c r="Q126" s="195"/>
      <c r="R126" s="196">
        <f>SUM(R127:R139)</f>
        <v>0</v>
      </c>
      <c r="S126" s="195"/>
      <c r="T126" s="197">
        <f>SUM(T127:T139)</f>
        <v>0</v>
      </c>
      <c r="AR126" s="198" t="s">
        <v>77</v>
      </c>
      <c r="AT126" s="199" t="s">
        <v>68</v>
      </c>
      <c r="AU126" s="199" t="s">
        <v>77</v>
      </c>
      <c r="AY126" s="198" t="s">
        <v>118</v>
      </c>
      <c r="BK126" s="200">
        <f>SUM(BK127:BK139)</f>
        <v>0</v>
      </c>
    </row>
    <row r="127" s="1" customFormat="1" ht="16.5" customHeight="1">
      <c r="B127" s="37"/>
      <c r="C127" s="203" t="s">
        <v>165</v>
      </c>
      <c r="D127" s="203" t="s">
        <v>121</v>
      </c>
      <c r="E127" s="204" t="s">
        <v>497</v>
      </c>
      <c r="F127" s="205" t="s">
        <v>498</v>
      </c>
      <c r="G127" s="206" t="s">
        <v>499</v>
      </c>
      <c r="H127" s="207">
        <v>1428.24</v>
      </c>
      <c r="I127" s="208"/>
      <c r="J127" s="209">
        <f>ROUND(I127*H127,2)</f>
        <v>0</v>
      </c>
      <c r="K127" s="205" t="s">
        <v>125</v>
      </c>
      <c r="L127" s="42"/>
      <c r="M127" s="210" t="s">
        <v>19</v>
      </c>
      <c r="N127" s="211" t="s">
        <v>40</v>
      </c>
      <c r="O127" s="78"/>
      <c r="P127" s="212">
        <f>O127*H127</f>
        <v>0</v>
      </c>
      <c r="Q127" s="212">
        <v>0</v>
      </c>
      <c r="R127" s="212">
        <f>Q127*H127</f>
        <v>0</v>
      </c>
      <c r="S127" s="212">
        <v>0</v>
      </c>
      <c r="T127" s="213">
        <f>S127*H127</f>
        <v>0</v>
      </c>
      <c r="AR127" s="16" t="s">
        <v>140</v>
      </c>
      <c r="AT127" s="16" t="s">
        <v>121</v>
      </c>
      <c r="AU127" s="16" t="s">
        <v>79</v>
      </c>
      <c r="AY127" s="16" t="s">
        <v>118</v>
      </c>
      <c r="BE127" s="214">
        <f>IF(N127="základní",J127,0)</f>
        <v>0</v>
      </c>
      <c r="BF127" s="214">
        <f>IF(N127="snížená",J127,0)</f>
        <v>0</v>
      </c>
      <c r="BG127" s="214">
        <f>IF(N127="zákl. přenesená",J127,0)</f>
        <v>0</v>
      </c>
      <c r="BH127" s="214">
        <f>IF(N127="sníž. přenesená",J127,0)</f>
        <v>0</v>
      </c>
      <c r="BI127" s="214">
        <f>IF(N127="nulová",J127,0)</f>
        <v>0</v>
      </c>
      <c r="BJ127" s="16" t="s">
        <v>77</v>
      </c>
      <c r="BK127" s="214">
        <f>ROUND(I127*H127,2)</f>
        <v>0</v>
      </c>
      <c r="BL127" s="16" t="s">
        <v>140</v>
      </c>
      <c r="BM127" s="16" t="s">
        <v>842</v>
      </c>
    </row>
    <row r="128" s="1" customFormat="1">
      <c r="B128" s="37"/>
      <c r="C128" s="38"/>
      <c r="D128" s="217" t="s">
        <v>208</v>
      </c>
      <c r="E128" s="38"/>
      <c r="F128" s="227" t="s">
        <v>501</v>
      </c>
      <c r="G128" s="38"/>
      <c r="H128" s="38"/>
      <c r="I128" s="129"/>
      <c r="J128" s="38"/>
      <c r="K128" s="38"/>
      <c r="L128" s="42"/>
      <c r="M128" s="228"/>
      <c r="N128" s="78"/>
      <c r="O128" s="78"/>
      <c r="P128" s="78"/>
      <c r="Q128" s="78"/>
      <c r="R128" s="78"/>
      <c r="S128" s="78"/>
      <c r="T128" s="79"/>
      <c r="AT128" s="16" t="s">
        <v>208</v>
      </c>
      <c r="AU128" s="16" t="s">
        <v>79</v>
      </c>
    </row>
    <row r="129" s="11" customFormat="1">
      <c r="B129" s="215"/>
      <c r="C129" s="216"/>
      <c r="D129" s="217" t="s">
        <v>128</v>
      </c>
      <c r="E129" s="218" t="s">
        <v>19</v>
      </c>
      <c r="F129" s="219" t="s">
        <v>843</v>
      </c>
      <c r="G129" s="216"/>
      <c r="H129" s="220">
        <v>77.459999999999994</v>
      </c>
      <c r="I129" s="221"/>
      <c r="J129" s="216"/>
      <c r="K129" s="216"/>
      <c r="L129" s="222"/>
      <c r="M129" s="223"/>
      <c r="N129" s="224"/>
      <c r="O129" s="224"/>
      <c r="P129" s="224"/>
      <c r="Q129" s="224"/>
      <c r="R129" s="224"/>
      <c r="S129" s="224"/>
      <c r="T129" s="225"/>
      <c r="AT129" s="226" t="s">
        <v>128</v>
      </c>
      <c r="AU129" s="226" t="s">
        <v>79</v>
      </c>
      <c r="AV129" s="11" t="s">
        <v>79</v>
      </c>
      <c r="AW129" s="11" t="s">
        <v>31</v>
      </c>
      <c r="AX129" s="11" t="s">
        <v>69</v>
      </c>
      <c r="AY129" s="226" t="s">
        <v>118</v>
      </c>
    </row>
    <row r="130" s="11" customFormat="1">
      <c r="B130" s="215"/>
      <c r="C130" s="216"/>
      <c r="D130" s="217" t="s">
        <v>128</v>
      </c>
      <c r="E130" s="218" t="s">
        <v>19</v>
      </c>
      <c r="F130" s="219" t="s">
        <v>844</v>
      </c>
      <c r="G130" s="216"/>
      <c r="H130" s="220">
        <v>1350.78</v>
      </c>
      <c r="I130" s="221"/>
      <c r="J130" s="216"/>
      <c r="K130" s="216"/>
      <c r="L130" s="222"/>
      <c r="M130" s="223"/>
      <c r="N130" s="224"/>
      <c r="O130" s="224"/>
      <c r="P130" s="224"/>
      <c r="Q130" s="224"/>
      <c r="R130" s="224"/>
      <c r="S130" s="224"/>
      <c r="T130" s="225"/>
      <c r="AT130" s="226" t="s">
        <v>128</v>
      </c>
      <c r="AU130" s="226" t="s">
        <v>79</v>
      </c>
      <c r="AV130" s="11" t="s">
        <v>79</v>
      </c>
      <c r="AW130" s="11" t="s">
        <v>31</v>
      </c>
      <c r="AX130" s="11" t="s">
        <v>69</v>
      </c>
      <c r="AY130" s="226" t="s">
        <v>118</v>
      </c>
    </row>
    <row r="131" s="12" customFormat="1">
      <c r="B131" s="232"/>
      <c r="C131" s="233"/>
      <c r="D131" s="217" t="s">
        <v>128</v>
      </c>
      <c r="E131" s="234" t="s">
        <v>19</v>
      </c>
      <c r="F131" s="235" t="s">
        <v>213</v>
      </c>
      <c r="G131" s="233"/>
      <c r="H131" s="236">
        <v>1428.24</v>
      </c>
      <c r="I131" s="237"/>
      <c r="J131" s="233"/>
      <c r="K131" s="233"/>
      <c r="L131" s="238"/>
      <c r="M131" s="239"/>
      <c r="N131" s="240"/>
      <c r="O131" s="240"/>
      <c r="P131" s="240"/>
      <c r="Q131" s="240"/>
      <c r="R131" s="240"/>
      <c r="S131" s="240"/>
      <c r="T131" s="241"/>
      <c r="AT131" s="242" t="s">
        <v>128</v>
      </c>
      <c r="AU131" s="242" t="s">
        <v>79</v>
      </c>
      <c r="AV131" s="12" t="s">
        <v>140</v>
      </c>
      <c r="AW131" s="12" t="s">
        <v>31</v>
      </c>
      <c r="AX131" s="12" t="s">
        <v>77</v>
      </c>
      <c r="AY131" s="242" t="s">
        <v>118</v>
      </c>
    </row>
    <row r="132" s="1" customFormat="1" ht="22.5" customHeight="1">
      <c r="B132" s="37"/>
      <c r="C132" s="203" t="s">
        <v>171</v>
      </c>
      <c r="D132" s="203" t="s">
        <v>121</v>
      </c>
      <c r="E132" s="204" t="s">
        <v>516</v>
      </c>
      <c r="F132" s="205" t="s">
        <v>517</v>
      </c>
      <c r="G132" s="206" t="s">
        <v>499</v>
      </c>
      <c r="H132" s="207">
        <v>27136.560000000001</v>
      </c>
      <c r="I132" s="208"/>
      <c r="J132" s="209">
        <f>ROUND(I132*H132,2)</f>
        <v>0</v>
      </c>
      <c r="K132" s="205" t="s">
        <v>125</v>
      </c>
      <c r="L132" s="42"/>
      <c r="M132" s="210" t="s">
        <v>19</v>
      </c>
      <c r="N132" s="211" t="s">
        <v>40</v>
      </c>
      <c r="O132" s="78"/>
      <c r="P132" s="212">
        <f>O132*H132</f>
        <v>0</v>
      </c>
      <c r="Q132" s="212">
        <v>0</v>
      </c>
      <c r="R132" s="212">
        <f>Q132*H132</f>
        <v>0</v>
      </c>
      <c r="S132" s="212">
        <v>0</v>
      </c>
      <c r="T132" s="213">
        <f>S132*H132</f>
        <v>0</v>
      </c>
      <c r="AR132" s="16" t="s">
        <v>140</v>
      </c>
      <c r="AT132" s="16" t="s">
        <v>121</v>
      </c>
      <c r="AU132" s="16" t="s">
        <v>79</v>
      </c>
      <c r="AY132" s="16" t="s">
        <v>118</v>
      </c>
      <c r="BE132" s="214">
        <f>IF(N132="základní",J132,0)</f>
        <v>0</v>
      </c>
      <c r="BF132" s="214">
        <f>IF(N132="snížená",J132,0)</f>
        <v>0</v>
      </c>
      <c r="BG132" s="214">
        <f>IF(N132="zákl. přenesená",J132,0)</f>
        <v>0</v>
      </c>
      <c r="BH132" s="214">
        <f>IF(N132="sníž. přenesená",J132,0)</f>
        <v>0</v>
      </c>
      <c r="BI132" s="214">
        <f>IF(N132="nulová",J132,0)</f>
        <v>0</v>
      </c>
      <c r="BJ132" s="16" t="s">
        <v>77</v>
      </c>
      <c r="BK132" s="214">
        <f>ROUND(I132*H132,2)</f>
        <v>0</v>
      </c>
      <c r="BL132" s="16" t="s">
        <v>140</v>
      </c>
      <c r="BM132" s="16" t="s">
        <v>845</v>
      </c>
    </row>
    <row r="133" s="1" customFormat="1">
      <c r="B133" s="37"/>
      <c r="C133" s="38"/>
      <c r="D133" s="217" t="s">
        <v>208</v>
      </c>
      <c r="E133" s="38"/>
      <c r="F133" s="227" t="s">
        <v>501</v>
      </c>
      <c r="G133" s="38"/>
      <c r="H133" s="38"/>
      <c r="I133" s="129"/>
      <c r="J133" s="38"/>
      <c r="K133" s="38"/>
      <c r="L133" s="42"/>
      <c r="M133" s="228"/>
      <c r="N133" s="78"/>
      <c r="O133" s="78"/>
      <c r="P133" s="78"/>
      <c r="Q133" s="78"/>
      <c r="R133" s="78"/>
      <c r="S133" s="78"/>
      <c r="T133" s="79"/>
      <c r="AT133" s="16" t="s">
        <v>208</v>
      </c>
      <c r="AU133" s="16" t="s">
        <v>79</v>
      </c>
    </row>
    <row r="134" s="11" customFormat="1">
      <c r="B134" s="215"/>
      <c r="C134" s="216"/>
      <c r="D134" s="217" t="s">
        <v>128</v>
      </c>
      <c r="E134" s="218" t="s">
        <v>19</v>
      </c>
      <c r="F134" s="219" t="s">
        <v>846</v>
      </c>
      <c r="G134" s="216"/>
      <c r="H134" s="220">
        <v>27136.560000000001</v>
      </c>
      <c r="I134" s="221"/>
      <c r="J134" s="216"/>
      <c r="K134" s="216"/>
      <c r="L134" s="222"/>
      <c r="M134" s="223"/>
      <c r="N134" s="224"/>
      <c r="O134" s="224"/>
      <c r="P134" s="224"/>
      <c r="Q134" s="224"/>
      <c r="R134" s="224"/>
      <c r="S134" s="224"/>
      <c r="T134" s="225"/>
      <c r="AT134" s="226" t="s">
        <v>128</v>
      </c>
      <c r="AU134" s="226" t="s">
        <v>79</v>
      </c>
      <c r="AV134" s="11" t="s">
        <v>79</v>
      </c>
      <c r="AW134" s="11" t="s">
        <v>31</v>
      </c>
      <c r="AX134" s="11" t="s">
        <v>77</v>
      </c>
      <c r="AY134" s="226" t="s">
        <v>118</v>
      </c>
    </row>
    <row r="135" s="1" customFormat="1" ht="22.5" customHeight="1">
      <c r="B135" s="37"/>
      <c r="C135" s="203" t="s">
        <v>176</v>
      </c>
      <c r="D135" s="203" t="s">
        <v>121</v>
      </c>
      <c r="E135" s="204" t="s">
        <v>540</v>
      </c>
      <c r="F135" s="205" t="s">
        <v>541</v>
      </c>
      <c r="G135" s="206" t="s">
        <v>499</v>
      </c>
      <c r="H135" s="207">
        <v>1428.24</v>
      </c>
      <c r="I135" s="208"/>
      <c r="J135" s="209">
        <f>ROUND(I135*H135,2)</f>
        <v>0</v>
      </c>
      <c r="K135" s="205" t="s">
        <v>125</v>
      </c>
      <c r="L135" s="42"/>
      <c r="M135" s="210" t="s">
        <v>19</v>
      </c>
      <c r="N135" s="211" t="s">
        <v>40</v>
      </c>
      <c r="O135" s="78"/>
      <c r="P135" s="212">
        <f>O135*H135</f>
        <v>0</v>
      </c>
      <c r="Q135" s="212">
        <v>0</v>
      </c>
      <c r="R135" s="212">
        <f>Q135*H135</f>
        <v>0</v>
      </c>
      <c r="S135" s="212">
        <v>0</v>
      </c>
      <c r="T135" s="213">
        <f>S135*H135</f>
        <v>0</v>
      </c>
      <c r="AR135" s="16" t="s">
        <v>140</v>
      </c>
      <c r="AT135" s="16" t="s">
        <v>121</v>
      </c>
      <c r="AU135" s="16" t="s">
        <v>79</v>
      </c>
      <c r="AY135" s="16" t="s">
        <v>118</v>
      </c>
      <c r="BE135" s="214">
        <f>IF(N135="základní",J135,0)</f>
        <v>0</v>
      </c>
      <c r="BF135" s="214">
        <f>IF(N135="snížená",J135,0)</f>
        <v>0</v>
      </c>
      <c r="BG135" s="214">
        <f>IF(N135="zákl. přenesená",J135,0)</f>
        <v>0</v>
      </c>
      <c r="BH135" s="214">
        <f>IF(N135="sníž. přenesená",J135,0)</f>
        <v>0</v>
      </c>
      <c r="BI135" s="214">
        <f>IF(N135="nulová",J135,0)</f>
        <v>0</v>
      </c>
      <c r="BJ135" s="16" t="s">
        <v>77</v>
      </c>
      <c r="BK135" s="214">
        <f>ROUND(I135*H135,2)</f>
        <v>0</v>
      </c>
      <c r="BL135" s="16" t="s">
        <v>140</v>
      </c>
      <c r="BM135" s="16" t="s">
        <v>847</v>
      </c>
    </row>
    <row r="136" s="1" customFormat="1">
      <c r="B136" s="37"/>
      <c r="C136" s="38"/>
      <c r="D136" s="217" t="s">
        <v>208</v>
      </c>
      <c r="E136" s="38"/>
      <c r="F136" s="227" t="s">
        <v>534</v>
      </c>
      <c r="G136" s="38"/>
      <c r="H136" s="38"/>
      <c r="I136" s="129"/>
      <c r="J136" s="38"/>
      <c r="K136" s="38"/>
      <c r="L136" s="42"/>
      <c r="M136" s="228"/>
      <c r="N136" s="78"/>
      <c r="O136" s="78"/>
      <c r="P136" s="78"/>
      <c r="Q136" s="78"/>
      <c r="R136" s="78"/>
      <c r="S136" s="78"/>
      <c r="T136" s="79"/>
      <c r="AT136" s="16" t="s">
        <v>208</v>
      </c>
      <c r="AU136" s="16" t="s">
        <v>79</v>
      </c>
    </row>
    <row r="137" s="11" customFormat="1">
      <c r="B137" s="215"/>
      <c r="C137" s="216"/>
      <c r="D137" s="217" t="s">
        <v>128</v>
      </c>
      <c r="E137" s="218" t="s">
        <v>19</v>
      </c>
      <c r="F137" s="219" t="s">
        <v>843</v>
      </c>
      <c r="G137" s="216"/>
      <c r="H137" s="220">
        <v>77.459999999999994</v>
      </c>
      <c r="I137" s="221"/>
      <c r="J137" s="216"/>
      <c r="K137" s="216"/>
      <c r="L137" s="222"/>
      <c r="M137" s="223"/>
      <c r="N137" s="224"/>
      <c r="O137" s="224"/>
      <c r="P137" s="224"/>
      <c r="Q137" s="224"/>
      <c r="R137" s="224"/>
      <c r="S137" s="224"/>
      <c r="T137" s="225"/>
      <c r="AT137" s="226" t="s">
        <v>128</v>
      </c>
      <c r="AU137" s="226" t="s">
        <v>79</v>
      </c>
      <c r="AV137" s="11" t="s">
        <v>79</v>
      </c>
      <c r="AW137" s="11" t="s">
        <v>31</v>
      </c>
      <c r="AX137" s="11" t="s">
        <v>69</v>
      </c>
      <c r="AY137" s="226" t="s">
        <v>118</v>
      </c>
    </row>
    <row r="138" s="11" customFormat="1">
      <c r="B138" s="215"/>
      <c r="C138" s="216"/>
      <c r="D138" s="217" t="s">
        <v>128</v>
      </c>
      <c r="E138" s="218" t="s">
        <v>19</v>
      </c>
      <c r="F138" s="219" t="s">
        <v>844</v>
      </c>
      <c r="G138" s="216"/>
      <c r="H138" s="220">
        <v>1350.78</v>
      </c>
      <c r="I138" s="221"/>
      <c r="J138" s="216"/>
      <c r="K138" s="216"/>
      <c r="L138" s="222"/>
      <c r="M138" s="223"/>
      <c r="N138" s="224"/>
      <c r="O138" s="224"/>
      <c r="P138" s="224"/>
      <c r="Q138" s="224"/>
      <c r="R138" s="224"/>
      <c r="S138" s="224"/>
      <c r="T138" s="225"/>
      <c r="AT138" s="226" t="s">
        <v>128</v>
      </c>
      <c r="AU138" s="226" t="s">
        <v>79</v>
      </c>
      <c r="AV138" s="11" t="s">
        <v>79</v>
      </c>
      <c r="AW138" s="11" t="s">
        <v>31</v>
      </c>
      <c r="AX138" s="11" t="s">
        <v>69</v>
      </c>
      <c r="AY138" s="226" t="s">
        <v>118</v>
      </c>
    </row>
    <row r="139" s="12" customFormat="1">
      <c r="B139" s="232"/>
      <c r="C139" s="233"/>
      <c r="D139" s="217" t="s">
        <v>128</v>
      </c>
      <c r="E139" s="234" t="s">
        <v>19</v>
      </c>
      <c r="F139" s="235" t="s">
        <v>213</v>
      </c>
      <c r="G139" s="233"/>
      <c r="H139" s="236">
        <v>1428.24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AT139" s="242" t="s">
        <v>128</v>
      </c>
      <c r="AU139" s="242" t="s">
        <v>79</v>
      </c>
      <c r="AV139" s="12" t="s">
        <v>140</v>
      </c>
      <c r="AW139" s="12" t="s">
        <v>31</v>
      </c>
      <c r="AX139" s="12" t="s">
        <v>77</v>
      </c>
      <c r="AY139" s="242" t="s">
        <v>118</v>
      </c>
    </row>
    <row r="140" s="10" customFormat="1" ht="22.8" customHeight="1">
      <c r="B140" s="187"/>
      <c r="C140" s="188"/>
      <c r="D140" s="189" t="s">
        <v>68</v>
      </c>
      <c r="E140" s="201" t="s">
        <v>547</v>
      </c>
      <c r="F140" s="201" t="s">
        <v>548</v>
      </c>
      <c r="G140" s="188"/>
      <c r="H140" s="188"/>
      <c r="I140" s="191"/>
      <c r="J140" s="202">
        <f>BK140</f>
        <v>0</v>
      </c>
      <c r="K140" s="188"/>
      <c r="L140" s="193"/>
      <c r="M140" s="194"/>
      <c r="N140" s="195"/>
      <c r="O140" s="195"/>
      <c r="P140" s="196">
        <f>SUM(P141:P142)</f>
        <v>0</v>
      </c>
      <c r="Q140" s="195"/>
      <c r="R140" s="196">
        <f>SUM(R141:R142)</f>
        <v>0</v>
      </c>
      <c r="S140" s="195"/>
      <c r="T140" s="197">
        <f>SUM(T141:T142)</f>
        <v>0</v>
      </c>
      <c r="AR140" s="198" t="s">
        <v>77</v>
      </c>
      <c r="AT140" s="199" t="s">
        <v>68</v>
      </c>
      <c r="AU140" s="199" t="s">
        <v>77</v>
      </c>
      <c r="AY140" s="198" t="s">
        <v>118</v>
      </c>
      <c r="BK140" s="200">
        <f>SUM(BK141:BK142)</f>
        <v>0</v>
      </c>
    </row>
    <row r="141" s="1" customFormat="1" ht="22.5" customHeight="1">
      <c r="B141" s="37"/>
      <c r="C141" s="203" t="s">
        <v>181</v>
      </c>
      <c r="D141" s="203" t="s">
        <v>121</v>
      </c>
      <c r="E141" s="204" t="s">
        <v>550</v>
      </c>
      <c r="F141" s="205" t="s">
        <v>551</v>
      </c>
      <c r="G141" s="206" t="s">
        <v>499</v>
      </c>
      <c r="H141" s="207">
        <v>1.952</v>
      </c>
      <c r="I141" s="208"/>
      <c r="J141" s="209">
        <f>ROUND(I141*H141,2)</f>
        <v>0</v>
      </c>
      <c r="K141" s="205" t="s">
        <v>125</v>
      </c>
      <c r="L141" s="42"/>
      <c r="M141" s="210" t="s">
        <v>19</v>
      </c>
      <c r="N141" s="211" t="s">
        <v>40</v>
      </c>
      <c r="O141" s="78"/>
      <c r="P141" s="212">
        <f>O141*H141</f>
        <v>0</v>
      </c>
      <c r="Q141" s="212">
        <v>0</v>
      </c>
      <c r="R141" s="212">
        <f>Q141*H141</f>
        <v>0</v>
      </c>
      <c r="S141" s="212">
        <v>0</v>
      </c>
      <c r="T141" s="213">
        <f>S141*H141</f>
        <v>0</v>
      </c>
      <c r="AR141" s="16" t="s">
        <v>140</v>
      </c>
      <c r="AT141" s="16" t="s">
        <v>121</v>
      </c>
      <c r="AU141" s="16" t="s">
        <v>79</v>
      </c>
      <c r="AY141" s="16" t="s">
        <v>118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6" t="s">
        <v>77</v>
      </c>
      <c r="BK141" s="214">
        <f>ROUND(I141*H141,2)</f>
        <v>0</v>
      </c>
      <c r="BL141" s="16" t="s">
        <v>140</v>
      </c>
      <c r="BM141" s="16" t="s">
        <v>848</v>
      </c>
    </row>
    <row r="142" s="1" customFormat="1">
      <c r="B142" s="37"/>
      <c r="C142" s="38"/>
      <c r="D142" s="217" t="s">
        <v>208</v>
      </c>
      <c r="E142" s="38"/>
      <c r="F142" s="227" t="s">
        <v>553</v>
      </c>
      <c r="G142" s="38"/>
      <c r="H142" s="38"/>
      <c r="I142" s="129"/>
      <c r="J142" s="38"/>
      <c r="K142" s="38"/>
      <c r="L142" s="42"/>
      <c r="M142" s="229"/>
      <c r="N142" s="230"/>
      <c r="O142" s="230"/>
      <c r="P142" s="230"/>
      <c r="Q142" s="230"/>
      <c r="R142" s="230"/>
      <c r="S142" s="230"/>
      <c r="T142" s="231"/>
      <c r="AT142" s="16" t="s">
        <v>208</v>
      </c>
      <c r="AU142" s="16" t="s">
        <v>79</v>
      </c>
    </row>
    <row r="143" s="1" customFormat="1" ht="6.96" customHeight="1">
      <c r="B143" s="56"/>
      <c r="C143" s="57"/>
      <c r="D143" s="57"/>
      <c r="E143" s="57"/>
      <c r="F143" s="57"/>
      <c r="G143" s="57"/>
      <c r="H143" s="57"/>
      <c r="I143" s="153"/>
      <c r="J143" s="57"/>
      <c r="K143" s="57"/>
      <c r="L143" s="42"/>
    </row>
  </sheetData>
  <sheetProtection sheet="1" autoFilter="0" formatColumns="0" formatRows="0" objects="1" scenarios="1" spinCount="100000" saltValue="fsviBPhTHr5KkxKzGkXlU0q3aMJnk38qBS+byI+JBZ17xPjP3jh7E1HL97TmabfBdO/V8/a1BE5irtHWnW9sLQ==" hashValue="aukW64EYtBc5/5AGO+Xag/+T6kEczX/GY1fMReSJdwJr8QPa6uxTAt0i+qxZG0thLZgp9dNNC3hdrWOQ2poTCQ==" algorithmName="SHA-512" password="CC35"/>
  <autoFilter ref="C84:K142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Normal="100" zoomScaleSheetLayoutView="60" zoomScalePageLayoutView="100" workbookViewId="0"/>
  </sheetViews>
  <sheetFormatPr defaultRowHeight="13.5"/>
  <cols>
    <col min="1" max="1" width="8.33" style="264" customWidth="1"/>
    <col min="2" max="2" width="1.664063" style="264" customWidth="1"/>
    <col min="3" max="4" width="5" style="264" customWidth="1"/>
    <col min="5" max="5" width="11.67" style="264" customWidth="1"/>
    <col min="6" max="6" width="9.17" style="264" customWidth="1"/>
    <col min="7" max="7" width="5" style="264" customWidth="1"/>
    <col min="8" max="8" width="77.83" style="264" customWidth="1"/>
    <col min="9" max="10" width="20" style="264" customWidth="1"/>
    <col min="11" max="11" width="1.664063" style="264" customWidth="1"/>
  </cols>
  <sheetData>
    <row r="1" ht="37.5" customHeight="1"/>
    <row r="2" ht="7.5" customHeight="1">
      <c r="B2" s="265"/>
      <c r="C2" s="266"/>
      <c r="D2" s="266"/>
      <c r="E2" s="266"/>
      <c r="F2" s="266"/>
      <c r="G2" s="266"/>
      <c r="H2" s="266"/>
      <c r="I2" s="266"/>
      <c r="J2" s="266"/>
      <c r="K2" s="267"/>
    </row>
    <row r="3" s="14" customFormat="1" ht="45" customHeight="1">
      <c r="B3" s="268"/>
      <c r="C3" s="269" t="s">
        <v>849</v>
      </c>
      <c r="D3" s="269"/>
      <c r="E3" s="269"/>
      <c r="F3" s="269"/>
      <c r="G3" s="269"/>
      <c r="H3" s="269"/>
      <c r="I3" s="269"/>
      <c r="J3" s="269"/>
      <c r="K3" s="270"/>
    </row>
    <row r="4" ht="25.5" customHeight="1">
      <c r="B4" s="271"/>
      <c r="C4" s="272" t="s">
        <v>850</v>
      </c>
      <c r="D4" s="272"/>
      <c r="E4" s="272"/>
      <c r="F4" s="272"/>
      <c r="G4" s="272"/>
      <c r="H4" s="272"/>
      <c r="I4" s="272"/>
      <c r="J4" s="272"/>
      <c r="K4" s="273"/>
    </row>
    <row r="5" ht="5.25" customHeight="1">
      <c r="B5" s="271"/>
      <c r="C5" s="274"/>
      <c r="D5" s="274"/>
      <c r="E5" s="274"/>
      <c r="F5" s="274"/>
      <c r="G5" s="274"/>
      <c r="H5" s="274"/>
      <c r="I5" s="274"/>
      <c r="J5" s="274"/>
      <c r="K5" s="273"/>
    </row>
    <row r="6" ht="15" customHeight="1">
      <c r="B6" s="271"/>
      <c r="C6" s="275" t="s">
        <v>851</v>
      </c>
      <c r="D6" s="275"/>
      <c r="E6" s="275"/>
      <c r="F6" s="275"/>
      <c r="G6" s="275"/>
      <c r="H6" s="275"/>
      <c r="I6" s="275"/>
      <c r="J6" s="275"/>
      <c r="K6" s="273"/>
    </row>
    <row r="7" ht="15" customHeight="1">
      <c r="B7" s="276"/>
      <c r="C7" s="275" t="s">
        <v>852</v>
      </c>
      <c r="D7" s="275"/>
      <c r="E7" s="275"/>
      <c r="F7" s="275"/>
      <c r="G7" s="275"/>
      <c r="H7" s="275"/>
      <c r="I7" s="275"/>
      <c r="J7" s="275"/>
      <c r="K7" s="273"/>
    </row>
    <row r="8" ht="12.75" customHeight="1">
      <c r="B8" s="276"/>
      <c r="C8" s="275"/>
      <c r="D8" s="275"/>
      <c r="E8" s="275"/>
      <c r="F8" s="275"/>
      <c r="G8" s="275"/>
      <c r="H8" s="275"/>
      <c r="I8" s="275"/>
      <c r="J8" s="275"/>
      <c r="K8" s="273"/>
    </row>
    <row r="9" ht="15" customHeight="1">
      <c r="B9" s="276"/>
      <c r="C9" s="275" t="s">
        <v>853</v>
      </c>
      <c r="D9" s="275"/>
      <c r="E9" s="275"/>
      <c r="F9" s="275"/>
      <c r="G9" s="275"/>
      <c r="H9" s="275"/>
      <c r="I9" s="275"/>
      <c r="J9" s="275"/>
      <c r="K9" s="273"/>
    </row>
    <row r="10" ht="15" customHeight="1">
      <c r="B10" s="276"/>
      <c r="C10" s="275"/>
      <c r="D10" s="275" t="s">
        <v>854</v>
      </c>
      <c r="E10" s="275"/>
      <c r="F10" s="275"/>
      <c r="G10" s="275"/>
      <c r="H10" s="275"/>
      <c r="I10" s="275"/>
      <c r="J10" s="275"/>
      <c r="K10" s="273"/>
    </row>
    <row r="11" ht="15" customHeight="1">
      <c r="B11" s="276"/>
      <c r="C11" s="277"/>
      <c r="D11" s="275" t="s">
        <v>855</v>
      </c>
      <c r="E11" s="275"/>
      <c r="F11" s="275"/>
      <c r="G11" s="275"/>
      <c r="H11" s="275"/>
      <c r="I11" s="275"/>
      <c r="J11" s="275"/>
      <c r="K11" s="273"/>
    </row>
    <row r="12" ht="15" customHeight="1">
      <c r="B12" s="276"/>
      <c r="C12" s="277"/>
      <c r="D12" s="275"/>
      <c r="E12" s="275"/>
      <c r="F12" s="275"/>
      <c r="G12" s="275"/>
      <c r="H12" s="275"/>
      <c r="I12" s="275"/>
      <c r="J12" s="275"/>
      <c r="K12" s="273"/>
    </row>
    <row r="13" ht="15" customHeight="1">
      <c r="B13" s="276"/>
      <c r="C13" s="277"/>
      <c r="D13" s="278" t="s">
        <v>856</v>
      </c>
      <c r="E13" s="275"/>
      <c r="F13" s="275"/>
      <c r="G13" s="275"/>
      <c r="H13" s="275"/>
      <c r="I13" s="275"/>
      <c r="J13" s="275"/>
      <c r="K13" s="273"/>
    </row>
    <row r="14" ht="12.75" customHeight="1">
      <c r="B14" s="276"/>
      <c r="C14" s="277"/>
      <c r="D14" s="277"/>
      <c r="E14" s="277"/>
      <c r="F14" s="277"/>
      <c r="G14" s="277"/>
      <c r="H14" s="277"/>
      <c r="I14" s="277"/>
      <c r="J14" s="277"/>
      <c r="K14" s="273"/>
    </row>
    <row r="15" ht="15" customHeight="1">
      <c r="B15" s="276"/>
      <c r="C15" s="277"/>
      <c r="D15" s="275" t="s">
        <v>857</v>
      </c>
      <c r="E15" s="275"/>
      <c r="F15" s="275"/>
      <c r="G15" s="275"/>
      <c r="H15" s="275"/>
      <c r="I15" s="275"/>
      <c r="J15" s="275"/>
      <c r="K15" s="273"/>
    </row>
    <row r="16" ht="15" customHeight="1">
      <c r="B16" s="276"/>
      <c r="C16" s="277"/>
      <c r="D16" s="275" t="s">
        <v>858</v>
      </c>
      <c r="E16" s="275"/>
      <c r="F16" s="275"/>
      <c r="G16" s="275"/>
      <c r="H16" s="275"/>
      <c r="I16" s="275"/>
      <c r="J16" s="275"/>
      <c r="K16" s="273"/>
    </row>
    <row r="17" ht="15" customHeight="1">
      <c r="B17" s="276"/>
      <c r="C17" s="277"/>
      <c r="D17" s="275" t="s">
        <v>859</v>
      </c>
      <c r="E17" s="275"/>
      <c r="F17" s="275"/>
      <c r="G17" s="275"/>
      <c r="H17" s="275"/>
      <c r="I17" s="275"/>
      <c r="J17" s="275"/>
      <c r="K17" s="273"/>
    </row>
    <row r="18" ht="15" customHeight="1">
      <c r="B18" s="276"/>
      <c r="C18" s="277"/>
      <c r="D18" s="277"/>
      <c r="E18" s="279" t="s">
        <v>76</v>
      </c>
      <c r="F18" s="275" t="s">
        <v>860</v>
      </c>
      <c r="G18" s="275"/>
      <c r="H18" s="275"/>
      <c r="I18" s="275"/>
      <c r="J18" s="275"/>
      <c r="K18" s="273"/>
    </row>
    <row r="19" ht="15" customHeight="1">
      <c r="B19" s="276"/>
      <c r="C19" s="277"/>
      <c r="D19" s="277"/>
      <c r="E19" s="279" t="s">
        <v>861</v>
      </c>
      <c r="F19" s="275" t="s">
        <v>862</v>
      </c>
      <c r="G19" s="275"/>
      <c r="H19" s="275"/>
      <c r="I19" s="275"/>
      <c r="J19" s="275"/>
      <c r="K19" s="273"/>
    </row>
    <row r="20" ht="15" customHeight="1">
      <c r="B20" s="276"/>
      <c r="C20" s="277"/>
      <c r="D20" s="277"/>
      <c r="E20" s="279" t="s">
        <v>863</v>
      </c>
      <c r="F20" s="275" t="s">
        <v>864</v>
      </c>
      <c r="G20" s="275"/>
      <c r="H20" s="275"/>
      <c r="I20" s="275"/>
      <c r="J20" s="275"/>
      <c r="K20" s="273"/>
    </row>
    <row r="21" ht="15" customHeight="1">
      <c r="B21" s="276"/>
      <c r="C21" s="277"/>
      <c r="D21" s="277"/>
      <c r="E21" s="279" t="s">
        <v>865</v>
      </c>
      <c r="F21" s="275" t="s">
        <v>866</v>
      </c>
      <c r="G21" s="275"/>
      <c r="H21" s="275"/>
      <c r="I21" s="275"/>
      <c r="J21" s="275"/>
      <c r="K21" s="273"/>
    </row>
    <row r="22" ht="15" customHeight="1">
      <c r="B22" s="276"/>
      <c r="C22" s="277"/>
      <c r="D22" s="277"/>
      <c r="E22" s="279" t="s">
        <v>867</v>
      </c>
      <c r="F22" s="275" t="s">
        <v>868</v>
      </c>
      <c r="G22" s="275"/>
      <c r="H22" s="275"/>
      <c r="I22" s="275"/>
      <c r="J22" s="275"/>
      <c r="K22" s="273"/>
    </row>
    <row r="23" ht="15" customHeight="1">
      <c r="B23" s="276"/>
      <c r="C23" s="277"/>
      <c r="D23" s="277"/>
      <c r="E23" s="279" t="s">
        <v>869</v>
      </c>
      <c r="F23" s="275" t="s">
        <v>870</v>
      </c>
      <c r="G23" s="275"/>
      <c r="H23" s="275"/>
      <c r="I23" s="275"/>
      <c r="J23" s="275"/>
      <c r="K23" s="273"/>
    </row>
    <row r="24" ht="12.75" customHeight="1">
      <c r="B24" s="276"/>
      <c r="C24" s="277"/>
      <c r="D24" s="277"/>
      <c r="E24" s="277"/>
      <c r="F24" s="277"/>
      <c r="G24" s="277"/>
      <c r="H24" s="277"/>
      <c r="I24" s="277"/>
      <c r="J24" s="277"/>
      <c r="K24" s="273"/>
    </row>
    <row r="25" ht="15" customHeight="1">
      <c r="B25" s="276"/>
      <c r="C25" s="275" t="s">
        <v>871</v>
      </c>
      <c r="D25" s="275"/>
      <c r="E25" s="275"/>
      <c r="F25" s="275"/>
      <c r="G25" s="275"/>
      <c r="H25" s="275"/>
      <c r="I25" s="275"/>
      <c r="J25" s="275"/>
      <c r="K25" s="273"/>
    </row>
    <row r="26" ht="15" customHeight="1">
      <c r="B26" s="276"/>
      <c r="C26" s="275" t="s">
        <v>872</v>
      </c>
      <c r="D26" s="275"/>
      <c r="E26" s="275"/>
      <c r="F26" s="275"/>
      <c r="G26" s="275"/>
      <c r="H26" s="275"/>
      <c r="I26" s="275"/>
      <c r="J26" s="275"/>
      <c r="K26" s="273"/>
    </row>
    <row r="27" ht="15" customHeight="1">
      <c r="B27" s="276"/>
      <c r="C27" s="275"/>
      <c r="D27" s="275" t="s">
        <v>873</v>
      </c>
      <c r="E27" s="275"/>
      <c r="F27" s="275"/>
      <c r="G27" s="275"/>
      <c r="H27" s="275"/>
      <c r="I27" s="275"/>
      <c r="J27" s="275"/>
      <c r="K27" s="273"/>
    </row>
    <row r="28" ht="15" customHeight="1">
      <c r="B28" s="276"/>
      <c r="C28" s="277"/>
      <c r="D28" s="275" t="s">
        <v>874</v>
      </c>
      <c r="E28" s="275"/>
      <c r="F28" s="275"/>
      <c r="G28" s="275"/>
      <c r="H28" s="275"/>
      <c r="I28" s="275"/>
      <c r="J28" s="275"/>
      <c r="K28" s="273"/>
    </row>
    <row r="29" ht="12.75" customHeight="1">
      <c r="B29" s="276"/>
      <c r="C29" s="277"/>
      <c r="D29" s="277"/>
      <c r="E29" s="277"/>
      <c r="F29" s="277"/>
      <c r="G29" s="277"/>
      <c r="H29" s="277"/>
      <c r="I29" s="277"/>
      <c r="J29" s="277"/>
      <c r="K29" s="273"/>
    </row>
    <row r="30" ht="15" customHeight="1">
      <c r="B30" s="276"/>
      <c r="C30" s="277"/>
      <c r="D30" s="275" t="s">
        <v>875</v>
      </c>
      <c r="E30" s="275"/>
      <c r="F30" s="275"/>
      <c r="G30" s="275"/>
      <c r="H30" s="275"/>
      <c r="I30" s="275"/>
      <c r="J30" s="275"/>
      <c r="K30" s="273"/>
    </row>
    <row r="31" ht="15" customHeight="1">
      <c r="B31" s="276"/>
      <c r="C31" s="277"/>
      <c r="D31" s="275" t="s">
        <v>876</v>
      </c>
      <c r="E31" s="275"/>
      <c r="F31" s="275"/>
      <c r="G31" s="275"/>
      <c r="H31" s="275"/>
      <c r="I31" s="275"/>
      <c r="J31" s="275"/>
      <c r="K31" s="273"/>
    </row>
    <row r="32" ht="12.75" customHeight="1">
      <c r="B32" s="276"/>
      <c r="C32" s="277"/>
      <c r="D32" s="277"/>
      <c r="E32" s="277"/>
      <c r="F32" s="277"/>
      <c r="G32" s="277"/>
      <c r="H32" s="277"/>
      <c r="I32" s="277"/>
      <c r="J32" s="277"/>
      <c r="K32" s="273"/>
    </row>
    <row r="33" ht="15" customHeight="1">
      <c r="B33" s="276"/>
      <c r="C33" s="277"/>
      <c r="D33" s="275" t="s">
        <v>877</v>
      </c>
      <c r="E33" s="275"/>
      <c r="F33" s="275"/>
      <c r="G33" s="275"/>
      <c r="H33" s="275"/>
      <c r="I33" s="275"/>
      <c r="J33" s="275"/>
      <c r="K33" s="273"/>
    </row>
    <row r="34" ht="15" customHeight="1">
      <c r="B34" s="276"/>
      <c r="C34" s="277"/>
      <c r="D34" s="275" t="s">
        <v>878</v>
      </c>
      <c r="E34" s="275"/>
      <c r="F34" s="275"/>
      <c r="G34" s="275"/>
      <c r="H34" s="275"/>
      <c r="I34" s="275"/>
      <c r="J34" s="275"/>
      <c r="K34" s="273"/>
    </row>
    <row r="35" ht="15" customHeight="1">
      <c r="B35" s="276"/>
      <c r="C35" s="277"/>
      <c r="D35" s="275" t="s">
        <v>879</v>
      </c>
      <c r="E35" s="275"/>
      <c r="F35" s="275"/>
      <c r="G35" s="275"/>
      <c r="H35" s="275"/>
      <c r="I35" s="275"/>
      <c r="J35" s="275"/>
      <c r="K35" s="273"/>
    </row>
    <row r="36" ht="15" customHeight="1">
      <c r="B36" s="276"/>
      <c r="C36" s="277"/>
      <c r="D36" s="275"/>
      <c r="E36" s="278" t="s">
        <v>104</v>
      </c>
      <c r="F36" s="275"/>
      <c r="G36" s="275" t="s">
        <v>880</v>
      </c>
      <c r="H36" s="275"/>
      <c r="I36" s="275"/>
      <c r="J36" s="275"/>
      <c r="K36" s="273"/>
    </row>
    <row r="37" ht="30.75" customHeight="1">
      <c r="B37" s="276"/>
      <c r="C37" s="277"/>
      <c r="D37" s="275"/>
      <c r="E37" s="278" t="s">
        <v>881</v>
      </c>
      <c r="F37" s="275"/>
      <c r="G37" s="275" t="s">
        <v>882</v>
      </c>
      <c r="H37" s="275"/>
      <c r="I37" s="275"/>
      <c r="J37" s="275"/>
      <c r="K37" s="273"/>
    </row>
    <row r="38" ht="15" customHeight="1">
      <c r="B38" s="276"/>
      <c r="C38" s="277"/>
      <c r="D38" s="275"/>
      <c r="E38" s="278" t="s">
        <v>50</v>
      </c>
      <c r="F38" s="275"/>
      <c r="G38" s="275" t="s">
        <v>883</v>
      </c>
      <c r="H38" s="275"/>
      <c r="I38" s="275"/>
      <c r="J38" s="275"/>
      <c r="K38" s="273"/>
    </row>
    <row r="39" ht="15" customHeight="1">
      <c r="B39" s="276"/>
      <c r="C39" s="277"/>
      <c r="D39" s="275"/>
      <c r="E39" s="278" t="s">
        <v>51</v>
      </c>
      <c r="F39" s="275"/>
      <c r="G39" s="275" t="s">
        <v>884</v>
      </c>
      <c r="H39" s="275"/>
      <c r="I39" s="275"/>
      <c r="J39" s="275"/>
      <c r="K39" s="273"/>
    </row>
    <row r="40" ht="15" customHeight="1">
      <c r="B40" s="276"/>
      <c r="C40" s="277"/>
      <c r="D40" s="275"/>
      <c r="E40" s="278" t="s">
        <v>105</v>
      </c>
      <c r="F40" s="275"/>
      <c r="G40" s="275" t="s">
        <v>885</v>
      </c>
      <c r="H40" s="275"/>
      <c r="I40" s="275"/>
      <c r="J40" s="275"/>
      <c r="K40" s="273"/>
    </row>
    <row r="41" ht="15" customHeight="1">
      <c r="B41" s="276"/>
      <c r="C41" s="277"/>
      <c r="D41" s="275"/>
      <c r="E41" s="278" t="s">
        <v>106</v>
      </c>
      <c r="F41" s="275"/>
      <c r="G41" s="275" t="s">
        <v>886</v>
      </c>
      <c r="H41" s="275"/>
      <c r="I41" s="275"/>
      <c r="J41" s="275"/>
      <c r="K41" s="273"/>
    </row>
    <row r="42" ht="15" customHeight="1">
      <c r="B42" s="276"/>
      <c r="C42" s="277"/>
      <c r="D42" s="275"/>
      <c r="E42" s="278" t="s">
        <v>887</v>
      </c>
      <c r="F42" s="275"/>
      <c r="G42" s="275" t="s">
        <v>888</v>
      </c>
      <c r="H42" s="275"/>
      <c r="I42" s="275"/>
      <c r="J42" s="275"/>
      <c r="K42" s="273"/>
    </row>
    <row r="43" ht="15" customHeight="1">
      <c r="B43" s="276"/>
      <c r="C43" s="277"/>
      <c r="D43" s="275"/>
      <c r="E43" s="278"/>
      <c r="F43" s="275"/>
      <c r="G43" s="275" t="s">
        <v>889</v>
      </c>
      <c r="H43" s="275"/>
      <c r="I43" s="275"/>
      <c r="J43" s="275"/>
      <c r="K43" s="273"/>
    </row>
    <row r="44" ht="15" customHeight="1">
      <c r="B44" s="276"/>
      <c r="C44" s="277"/>
      <c r="D44" s="275"/>
      <c r="E44" s="278" t="s">
        <v>890</v>
      </c>
      <c r="F44" s="275"/>
      <c r="G44" s="275" t="s">
        <v>891</v>
      </c>
      <c r="H44" s="275"/>
      <c r="I44" s="275"/>
      <c r="J44" s="275"/>
      <c r="K44" s="273"/>
    </row>
    <row r="45" ht="15" customHeight="1">
      <c r="B45" s="276"/>
      <c r="C45" s="277"/>
      <c r="D45" s="275"/>
      <c r="E45" s="278" t="s">
        <v>108</v>
      </c>
      <c r="F45" s="275"/>
      <c r="G45" s="275" t="s">
        <v>892</v>
      </c>
      <c r="H45" s="275"/>
      <c r="I45" s="275"/>
      <c r="J45" s="275"/>
      <c r="K45" s="273"/>
    </row>
    <row r="46" ht="12.75" customHeight="1">
      <c r="B46" s="276"/>
      <c r="C46" s="277"/>
      <c r="D46" s="275"/>
      <c r="E46" s="275"/>
      <c r="F46" s="275"/>
      <c r="G46" s="275"/>
      <c r="H46" s="275"/>
      <c r="I46" s="275"/>
      <c r="J46" s="275"/>
      <c r="K46" s="273"/>
    </row>
    <row r="47" ht="15" customHeight="1">
      <c r="B47" s="276"/>
      <c r="C47" s="277"/>
      <c r="D47" s="275" t="s">
        <v>893</v>
      </c>
      <c r="E47" s="275"/>
      <c r="F47" s="275"/>
      <c r="G47" s="275"/>
      <c r="H47" s="275"/>
      <c r="I47" s="275"/>
      <c r="J47" s="275"/>
      <c r="K47" s="273"/>
    </row>
    <row r="48" ht="15" customHeight="1">
      <c r="B48" s="276"/>
      <c r="C48" s="277"/>
      <c r="D48" s="277"/>
      <c r="E48" s="275" t="s">
        <v>894</v>
      </c>
      <c r="F48" s="275"/>
      <c r="G48" s="275"/>
      <c r="H48" s="275"/>
      <c r="I48" s="275"/>
      <c r="J48" s="275"/>
      <c r="K48" s="273"/>
    </row>
    <row r="49" ht="15" customHeight="1">
      <c r="B49" s="276"/>
      <c r="C49" s="277"/>
      <c r="D49" s="277"/>
      <c r="E49" s="275" t="s">
        <v>895</v>
      </c>
      <c r="F49" s="275"/>
      <c r="G49" s="275"/>
      <c r="H49" s="275"/>
      <c r="I49" s="275"/>
      <c r="J49" s="275"/>
      <c r="K49" s="273"/>
    </row>
    <row r="50" ht="15" customHeight="1">
      <c r="B50" s="276"/>
      <c r="C50" s="277"/>
      <c r="D50" s="277"/>
      <c r="E50" s="275" t="s">
        <v>896</v>
      </c>
      <c r="F50" s="275"/>
      <c r="G50" s="275"/>
      <c r="H50" s="275"/>
      <c r="I50" s="275"/>
      <c r="J50" s="275"/>
      <c r="K50" s="273"/>
    </row>
    <row r="51" ht="15" customHeight="1">
      <c r="B51" s="276"/>
      <c r="C51" s="277"/>
      <c r="D51" s="275" t="s">
        <v>897</v>
      </c>
      <c r="E51" s="275"/>
      <c r="F51" s="275"/>
      <c r="G51" s="275"/>
      <c r="H51" s="275"/>
      <c r="I51" s="275"/>
      <c r="J51" s="275"/>
      <c r="K51" s="273"/>
    </row>
    <row r="52" ht="25.5" customHeight="1">
      <c r="B52" s="271"/>
      <c r="C52" s="272" t="s">
        <v>898</v>
      </c>
      <c r="D52" s="272"/>
      <c r="E52" s="272"/>
      <c r="F52" s="272"/>
      <c r="G52" s="272"/>
      <c r="H52" s="272"/>
      <c r="I52" s="272"/>
      <c r="J52" s="272"/>
      <c r="K52" s="273"/>
    </row>
    <row r="53" ht="5.25" customHeight="1">
      <c r="B53" s="271"/>
      <c r="C53" s="274"/>
      <c r="D53" s="274"/>
      <c r="E53" s="274"/>
      <c r="F53" s="274"/>
      <c r="G53" s="274"/>
      <c r="H53" s="274"/>
      <c r="I53" s="274"/>
      <c r="J53" s="274"/>
      <c r="K53" s="273"/>
    </row>
    <row r="54" ht="15" customHeight="1">
      <c r="B54" s="271"/>
      <c r="C54" s="275" t="s">
        <v>899</v>
      </c>
      <c r="D54" s="275"/>
      <c r="E54" s="275"/>
      <c r="F54" s="275"/>
      <c r="G54" s="275"/>
      <c r="H54" s="275"/>
      <c r="I54" s="275"/>
      <c r="J54" s="275"/>
      <c r="K54" s="273"/>
    </row>
    <row r="55" ht="15" customHeight="1">
      <c r="B55" s="271"/>
      <c r="C55" s="275" t="s">
        <v>900</v>
      </c>
      <c r="D55" s="275"/>
      <c r="E55" s="275"/>
      <c r="F55" s="275"/>
      <c r="G55" s="275"/>
      <c r="H55" s="275"/>
      <c r="I55" s="275"/>
      <c r="J55" s="275"/>
      <c r="K55" s="273"/>
    </row>
    <row r="56" ht="12.75" customHeight="1">
      <c r="B56" s="271"/>
      <c r="C56" s="275"/>
      <c r="D56" s="275"/>
      <c r="E56" s="275"/>
      <c r="F56" s="275"/>
      <c r="G56" s="275"/>
      <c r="H56" s="275"/>
      <c r="I56" s="275"/>
      <c r="J56" s="275"/>
      <c r="K56" s="273"/>
    </row>
    <row r="57" ht="15" customHeight="1">
      <c r="B57" s="271"/>
      <c r="C57" s="275" t="s">
        <v>901</v>
      </c>
      <c r="D57" s="275"/>
      <c r="E57" s="275"/>
      <c r="F57" s="275"/>
      <c r="G57" s="275"/>
      <c r="H57" s="275"/>
      <c r="I57" s="275"/>
      <c r="J57" s="275"/>
      <c r="K57" s="273"/>
    </row>
    <row r="58" ht="15" customHeight="1">
      <c r="B58" s="271"/>
      <c r="C58" s="277"/>
      <c r="D58" s="275" t="s">
        <v>902</v>
      </c>
      <c r="E58" s="275"/>
      <c r="F58" s="275"/>
      <c r="G58" s="275"/>
      <c r="H58" s="275"/>
      <c r="I58" s="275"/>
      <c r="J58" s="275"/>
      <c r="K58" s="273"/>
    </row>
    <row r="59" ht="15" customHeight="1">
      <c r="B59" s="271"/>
      <c r="C59" s="277"/>
      <c r="D59" s="275" t="s">
        <v>903</v>
      </c>
      <c r="E59" s="275"/>
      <c r="F59" s="275"/>
      <c r="G59" s="275"/>
      <c r="H59" s="275"/>
      <c r="I59" s="275"/>
      <c r="J59" s="275"/>
      <c r="K59" s="273"/>
    </row>
    <row r="60" ht="15" customHeight="1">
      <c r="B60" s="271"/>
      <c r="C60" s="277"/>
      <c r="D60" s="275" t="s">
        <v>904</v>
      </c>
      <c r="E60" s="275"/>
      <c r="F60" s="275"/>
      <c r="G60" s="275"/>
      <c r="H60" s="275"/>
      <c r="I60" s="275"/>
      <c r="J60" s="275"/>
      <c r="K60" s="273"/>
    </row>
    <row r="61" ht="15" customHeight="1">
      <c r="B61" s="271"/>
      <c r="C61" s="277"/>
      <c r="D61" s="275" t="s">
        <v>905</v>
      </c>
      <c r="E61" s="275"/>
      <c r="F61" s="275"/>
      <c r="G61" s="275"/>
      <c r="H61" s="275"/>
      <c r="I61" s="275"/>
      <c r="J61" s="275"/>
      <c r="K61" s="273"/>
    </row>
    <row r="62" ht="15" customHeight="1">
      <c r="B62" s="271"/>
      <c r="C62" s="277"/>
      <c r="D62" s="280" t="s">
        <v>906</v>
      </c>
      <c r="E62" s="280"/>
      <c r="F62" s="280"/>
      <c r="G62" s="280"/>
      <c r="H62" s="280"/>
      <c r="I62" s="280"/>
      <c r="J62" s="280"/>
      <c r="K62" s="273"/>
    </row>
    <row r="63" ht="15" customHeight="1">
      <c r="B63" s="271"/>
      <c r="C63" s="277"/>
      <c r="D63" s="275" t="s">
        <v>907</v>
      </c>
      <c r="E63" s="275"/>
      <c r="F63" s="275"/>
      <c r="G63" s="275"/>
      <c r="H63" s="275"/>
      <c r="I63" s="275"/>
      <c r="J63" s="275"/>
      <c r="K63" s="273"/>
    </row>
    <row r="64" ht="12.75" customHeight="1">
      <c r="B64" s="271"/>
      <c r="C64" s="277"/>
      <c r="D64" s="277"/>
      <c r="E64" s="281"/>
      <c r="F64" s="277"/>
      <c r="G64" s="277"/>
      <c r="H64" s="277"/>
      <c r="I64" s="277"/>
      <c r="J64" s="277"/>
      <c r="K64" s="273"/>
    </row>
    <row r="65" ht="15" customHeight="1">
      <c r="B65" s="271"/>
      <c r="C65" s="277"/>
      <c r="D65" s="275" t="s">
        <v>908</v>
      </c>
      <c r="E65" s="275"/>
      <c r="F65" s="275"/>
      <c r="G65" s="275"/>
      <c r="H65" s="275"/>
      <c r="I65" s="275"/>
      <c r="J65" s="275"/>
      <c r="K65" s="273"/>
    </row>
    <row r="66" ht="15" customHeight="1">
      <c r="B66" s="271"/>
      <c r="C66" s="277"/>
      <c r="D66" s="280" t="s">
        <v>909</v>
      </c>
      <c r="E66" s="280"/>
      <c r="F66" s="280"/>
      <c r="G66" s="280"/>
      <c r="H66" s="280"/>
      <c r="I66" s="280"/>
      <c r="J66" s="280"/>
      <c r="K66" s="273"/>
    </row>
    <row r="67" ht="15" customHeight="1">
      <c r="B67" s="271"/>
      <c r="C67" s="277"/>
      <c r="D67" s="275" t="s">
        <v>910</v>
      </c>
      <c r="E67" s="275"/>
      <c r="F67" s="275"/>
      <c r="G67" s="275"/>
      <c r="H67" s="275"/>
      <c r="I67" s="275"/>
      <c r="J67" s="275"/>
      <c r="K67" s="273"/>
    </row>
    <row r="68" ht="15" customHeight="1">
      <c r="B68" s="271"/>
      <c r="C68" s="277"/>
      <c r="D68" s="275" t="s">
        <v>911</v>
      </c>
      <c r="E68" s="275"/>
      <c r="F68" s="275"/>
      <c r="G68" s="275"/>
      <c r="H68" s="275"/>
      <c r="I68" s="275"/>
      <c r="J68" s="275"/>
      <c r="K68" s="273"/>
    </row>
    <row r="69" ht="15" customHeight="1">
      <c r="B69" s="271"/>
      <c r="C69" s="277"/>
      <c r="D69" s="275" t="s">
        <v>912</v>
      </c>
      <c r="E69" s="275"/>
      <c r="F69" s="275"/>
      <c r="G69" s="275"/>
      <c r="H69" s="275"/>
      <c r="I69" s="275"/>
      <c r="J69" s="275"/>
      <c r="K69" s="273"/>
    </row>
    <row r="70" ht="15" customHeight="1">
      <c r="B70" s="271"/>
      <c r="C70" s="277"/>
      <c r="D70" s="275" t="s">
        <v>913</v>
      </c>
      <c r="E70" s="275"/>
      <c r="F70" s="275"/>
      <c r="G70" s="275"/>
      <c r="H70" s="275"/>
      <c r="I70" s="275"/>
      <c r="J70" s="275"/>
      <c r="K70" s="273"/>
    </row>
    <row r="71" ht="12.75" customHeight="1">
      <c r="B71" s="282"/>
      <c r="C71" s="283"/>
      <c r="D71" s="283"/>
      <c r="E71" s="283"/>
      <c r="F71" s="283"/>
      <c r="G71" s="283"/>
      <c r="H71" s="283"/>
      <c r="I71" s="283"/>
      <c r="J71" s="283"/>
      <c r="K71" s="284"/>
    </row>
    <row r="72" ht="18.75" customHeight="1">
      <c r="B72" s="285"/>
      <c r="C72" s="285"/>
      <c r="D72" s="285"/>
      <c r="E72" s="285"/>
      <c r="F72" s="285"/>
      <c r="G72" s="285"/>
      <c r="H72" s="285"/>
      <c r="I72" s="285"/>
      <c r="J72" s="285"/>
      <c r="K72" s="286"/>
    </row>
    <row r="73" ht="18.75" customHeight="1">
      <c r="B73" s="286"/>
      <c r="C73" s="286"/>
      <c r="D73" s="286"/>
      <c r="E73" s="286"/>
      <c r="F73" s="286"/>
      <c r="G73" s="286"/>
      <c r="H73" s="286"/>
      <c r="I73" s="286"/>
      <c r="J73" s="286"/>
      <c r="K73" s="286"/>
    </row>
    <row r="74" ht="7.5" customHeight="1">
      <c r="B74" s="287"/>
      <c r="C74" s="288"/>
      <c r="D74" s="288"/>
      <c r="E74" s="288"/>
      <c r="F74" s="288"/>
      <c r="G74" s="288"/>
      <c r="H74" s="288"/>
      <c r="I74" s="288"/>
      <c r="J74" s="288"/>
      <c r="K74" s="289"/>
    </row>
    <row r="75" ht="45" customHeight="1">
      <c r="B75" s="290"/>
      <c r="C75" s="291" t="s">
        <v>914</v>
      </c>
      <c r="D75" s="291"/>
      <c r="E75" s="291"/>
      <c r="F75" s="291"/>
      <c r="G75" s="291"/>
      <c r="H75" s="291"/>
      <c r="I75" s="291"/>
      <c r="J75" s="291"/>
      <c r="K75" s="292"/>
    </row>
    <row r="76" ht="17.25" customHeight="1">
      <c r="B76" s="290"/>
      <c r="C76" s="293" t="s">
        <v>915</v>
      </c>
      <c r="D76" s="293"/>
      <c r="E76" s="293"/>
      <c r="F76" s="293" t="s">
        <v>916</v>
      </c>
      <c r="G76" s="294"/>
      <c r="H76" s="293" t="s">
        <v>51</v>
      </c>
      <c r="I76" s="293" t="s">
        <v>54</v>
      </c>
      <c r="J76" s="293" t="s">
        <v>917</v>
      </c>
      <c r="K76" s="292"/>
    </row>
    <row r="77" ht="17.25" customHeight="1">
      <c r="B77" s="290"/>
      <c r="C77" s="295" t="s">
        <v>918</v>
      </c>
      <c r="D77" s="295"/>
      <c r="E77" s="295"/>
      <c r="F77" s="296" t="s">
        <v>919</v>
      </c>
      <c r="G77" s="297"/>
      <c r="H77" s="295"/>
      <c r="I77" s="295"/>
      <c r="J77" s="295" t="s">
        <v>920</v>
      </c>
      <c r="K77" s="292"/>
    </row>
    <row r="78" ht="5.25" customHeight="1">
      <c r="B78" s="290"/>
      <c r="C78" s="298"/>
      <c r="D78" s="298"/>
      <c r="E78" s="298"/>
      <c r="F78" s="298"/>
      <c r="G78" s="299"/>
      <c r="H78" s="298"/>
      <c r="I78" s="298"/>
      <c r="J78" s="298"/>
      <c r="K78" s="292"/>
    </row>
    <row r="79" ht="15" customHeight="1">
      <c r="B79" s="290"/>
      <c r="C79" s="278" t="s">
        <v>50</v>
      </c>
      <c r="D79" s="298"/>
      <c r="E79" s="298"/>
      <c r="F79" s="300" t="s">
        <v>921</v>
      </c>
      <c r="G79" s="299"/>
      <c r="H79" s="278" t="s">
        <v>922</v>
      </c>
      <c r="I79" s="278" t="s">
        <v>923</v>
      </c>
      <c r="J79" s="278">
        <v>20</v>
      </c>
      <c r="K79" s="292"/>
    </row>
    <row r="80" ht="15" customHeight="1">
      <c r="B80" s="290"/>
      <c r="C80" s="278" t="s">
        <v>924</v>
      </c>
      <c r="D80" s="278"/>
      <c r="E80" s="278"/>
      <c r="F80" s="300" t="s">
        <v>921</v>
      </c>
      <c r="G80" s="299"/>
      <c r="H80" s="278" t="s">
        <v>925</v>
      </c>
      <c r="I80" s="278" t="s">
        <v>923</v>
      </c>
      <c r="J80" s="278">
        <v>120</v>
      </c>
      <c r="K80" s="292"/>
    </row>
    <row r="81" ht="15" customHeight="1">
      <c r="B81" s="301"/>
      <c r="C81" s="278" t="s">
        <v>926</v>
      </c>
      <c r="D81" s="278"/>
      <c r="E81" s="278"/>
      <c r="F81" s="300" t="s">
        <v>927</v>
      </c>
      <c r="G81" s="299"/>
      <c r="H81" s="278" t="s">
        <v>928</v>
      </c>
      <c r="I81" s="278" t="s">
        <v>923</v>
      </c>
      <c r="J81" s="278">
        <v>50</v>
      </c>
      <c r="K81" s="292"/>
    </row>
    <row r="82" ht="15" customHeight="1">
      <c r="B82" s="301"/>
      <c r="C82" s="278" t="s">
        <v>929</v>
      </c>
      <c r="D82" s="278"/>
      <c r="E82" s="278"/>
      <c r="F82" s="300" t="s">
        <v>921</v>
      </c>
      <c r="G82" s="299"/>
      <c r="H82" s="278" t="s">
        <v>930</v>
      </c>
      <c r="I82" s="278" t="s">
        <v>931</v>
      </c>
      <c r="J82" s="278"/>
      <c r="K82" s="292"/>
    </row>
    <row r="83" ht="15" customHeight="1">
      <c r="B83" s="301"/>
      <c r="C83" s="302" t="s">
        <v>932</v>
      </c>
      <c r="D83" s="302"/>
      <c r="E83" s="302"/>
      <c r="F83" s="303" t="s">
        <v>927</v>
      </c>
      <c r="G83" s="302"/>
      <c r="H83" s="302" t="s">
        <v>933</v>
      </c>
      <c r="I83" s="302" t="s">
        <v>923</v>
      </c>
      <c r="J83" s="302">
        <v>15</v>
      </c>
      <c r="K83" s="292"/>
    </row>
    <row r="84" ht="15" customHeight="1">
      <c r="B84" s="301"/>
      <c r="C84" s="302" t="s">
        <v>934</v>
      </c>
      <c r="D84" s="302"/>
      <c r="E84" s="302"/>
      <c r="F84" s="303" t="s">
        <v>927</v>
      </c>
      <c r="G84" s="302"/>
      <c r="H84" s="302" t="s">
        <v>935</v>
      </c>
      <c r="I84" s="302" t="s">
        <v>923</v>
      </c>
      <c r="J84" s="302">
        <v>15</v>
      </c>
      <c r="K84" s="292"/>
    </row>
    <row r="85" ht="15" customHeight="1">
      <c r="B85" s="301"/>
      <c r="C85" s="302" t="s">
        <v>936</v>
      </c>
      <c r="D85" s="302"/>
      <c r="E85" s="302"/>
      <c r="F85" s="303" t="s">
        <v>927</v>
      </c>
      <c r="G85" s="302"/>
      <c r="H85" s="302" t="s">
        <v>937</v>
      </c>
      <c r="I85" s="302" t="s">
        <v>923</v>
      </c>
      <c r="J85" s="302">
        <v>20</v>
      </c>
      <c r="K85" s="292"/>
    </row>
    <row r="86" ht="15" customHeight="1">
      <c r="B86" s="301"/>
      <c r="C86" s="302" t="s">
        <v>938</v>
      </c>
      <c r="D86" s="302"/>
      <c r="E86" s="302"/>
      <c r="F86" s="303" t="s">
        <v>927</v>
      </c>
      <c r="G86" s="302"/>
      <c r="H86" s="302" t="s">
        <v>939</v>
      </c>
      <c r="I86" s="302" t="s">
        <v>923</v>
      </c>
      <c r="J86" s="302">
        <v>20</v>
      </c>
      <c r="K86" s="292"/>
    </row>
    <row r="87" ht="15" customHeight="1">
      <c r="B87" s="301"/>
      <c r="C87" s="278" t="s">
        <v>940</v>
      </c>
      <c r="D87" s="278"/>
      <c r="E87" s="278"/>
      <c r="F87" s="300" t="s">
        <v>927</v>
      </c>
      <c r="G87" s="299"/>
      <c r="H87" s="278" t="s">
        <v>941</v>
      </c>
      <c r="I87" s="278" t="s">
        <v>923</v>
      </c>
      <c r="J87" s="278">
        <v>50</v>
      </c>
      <c r="K87" s="292"/>
    </row>
    <row r="88" ht="15" customHeight="1">
      <c r="B88" s="301"/>
      <c r="C88" s="278" t="s">
        <v>942</v>
      </c>
      <c r="D88" s="278"/>
      <c r="E88" s="278"/>
      <c r="F88" s="300" t="s">
        <v>927</v>
      </c>
      <c r="G88" s="299"/>
      <c r="H88" s="278" t="s">
        <v>943</v>
      </c>
      <c r="I88" s="278" t="s">
        <v>923</v>
      </c>
      <c r="J88" s="278">
        <v>20</v>
      </c>
      <c r="K88" s="292"/>
    </row>
    <row r="89" ht="15" customHeight="1">
      <c r="B89" s="301"/>
      <c r="C89" s="278" t="s">
        <v>944</v>
      </c>
      <c r="D89" s="278"/>
      <c r="E89" s="278"/>
      <c r="F89" s="300" t="s">
        <v>927</v>
      </c>
      <c r="G89" s="299"/>
      <c r="H89" s="278" t="s">
        <v>945</v>
      </c>
      <c r="I89" s="278" t="s">
        <v>923</v>
      </c>
      <c r="J89" s="278">
        <v>20</v>
      </c>
      <c r="K89" s="292"/>
    </row>
    <row r="90" ht="15" customHeight="1">
      <c r="B90" s="301"/>
      <c r="C90" s="278" t="s">
        <v>946</v>
      </c>
      <c r="D90" s="278"/>
      <c r="E90" s="278"/>
      <c r="F90" s="300" t="s">
        <v>927</v>
      </c>
      <c r="G90" s="299"/>
      <c r="H90" s="278" t="s">
        <v>947</v>
      </c>
      <c r="I90" s="278" t="s">
        <v>923</v>
      </c>
      <c r="J90" s="278">
        <v>50</v>
      </c>
      <c r="K90" s="292"/>
    </row>
    <row r="91" ht="15" customHeight="1">
      <c r="B91" s="301"/>
      <c r="C91" s="278" t="s">
        <v>948</v>
      </c>
      <c r="D91" s="278"/>
      <c r="E91" s="278"/>
      <c r="F91" s="300" t="s">
        <v>927</v>
      </c>
      <c r="G91" s="299"/>
      <c r="H91" s="278" t="s">
        <v>948</v>
      </c>
      <c r="I91" s="278" t="s">
        <v>923</v>
      </c>
      <c r="J91" s="278">
        <v>50</v>
      </c>
      <c r="K91" s="292"/>
    </row>
    <row r="92" ht="15" customHeight="1">
      <c r="B92" s="301"/>
      <c r="C92" s="278" t="s">
        <v>949</v>
      </c>
      <c r="D92" s="278"/>
      <c r="E92" s="278"/>
      <c r="F92" s="300" t="s">
        <v>927</v>
      </c>
      <c r="G92" s="299"/>
      <c r="H92" s="278" t="s">
        <v>950</v>
      </c>
      <c r="I92" s="278" t="s">
        <v>923</v>
      </c>
      <c r="J92" s="278">
        <v>255</v>
      </c>
      <c r="K92" s="292"/>
    </row>
    <row r="93" ht="15" customHeight="1">
      <c r="B93" s="301"/>
      <c r="C93" s="278" t="s">
        <v>951</v>
      </c>
      <c r="D93" s="278"/>
      <c r="E93" s="278"/>
      <c r="F93" s="300" t="s">
        <v>921</v>
      </c>
      <c r="G93" s="299"/>
      <c r="H93" s="278" t="s">
        <v>952</v>
      </c>
      <c r="I93" s="278" t="s">
        <v>953</v>
      </c>
      <c r="J93" s="278"/>
      <c r="K93" s="292"/>
    </row>
    <row r="94" ht="15" customHeight="1">
      <c r="B94" s="301"/>
      <c r="C94" s="278" t="s">
        <v>954</v>
      </c>
      <c r="D94" s="278"/>
      <c r="E94" s="278"/>
      <c r="F94" s="300" t="s">
        <v>921</v>
      </c>
      <c r="G94" s="299"/>
      <c r="H94" s="278" t="s">
        <v>955</v>
      </c>
      <c r="I94" s="278" t="s">
        <v>956</v>
      </c>
      <c r="J94" s="278"/>
      <c r="K94" s="292"/>
    </row>
    <row r="95" ht="15" customHeight="1">
      <c r="B95" s="301"/>
      <c r="C95" s="278" t="s">
        <v>957</v>
      </c>
      <c r="D95" s="278"/>
      <c r="E95" s="278"/>
      <c r="F95" s="300" t="s">
        <v>921</v>
      </c>
      <c r="G95" s="299"/>
      <c r="H95" s="278" t="s">
        <v>957</v>
      </c>
      <c r="I95" s="278" t="s">
        <v>956</v>
      </c>
      <c r="J95" s="278"/>
      <c r="K95" s="292"/>
    </row>
    <row r="96" ht="15" customHeight="1">
      <c r="B96" s="301"/>
      <c r="C96" s="278" t="s">
        <v>35</v>
      </c>
      <c r="D96" s="278"/>
      <c r="E96" s="278"/>
      <c r="F96" s="300" t="s">
        <v>921</v>
      </c>
      <c r="G96" s="299"/>
      <c r="H96" s="278" t="s">
        <v>958</v>
      </c>
      <c r="I96" s="278" t="s">
        <v>956</v>
      </c>
      <c r="J96" s="278"/>
      <c r="K96" s="292"/>
    </row>
    <row r="97" ht="15" customHeight="1">
      <c r="B97" s="301"/>
      <c r="C97" s="278" t="s">
        <v>45</v>
      </c>
      <c r="D97" s="278"/>
      <c r="E97" s="278"/>
      <c r="F97" s="300" t="s">
        <v>921</v>
      </c>
      <c r="G97" s="299"/>
      <c r="H97" s="278" t="s">
        <v>959</v>
      </c>
      <c r="I97" s="278" t="s">
        <v>956</v>
      </c>
      <c r="J97" s="278"/>
      <c r="K97" s="292"/>
    </row>
    <row r="98" ht="15" customHeight="1">
      <c r="B98" s="304"/>
      <c r="C98" s="305"/>
      <c r="D98" s="305"/>
      <c r="E98" s="305"/>
      <c r="F98" s="305"/>
      <c r="G98" s="305"/>
      <c r="H98" s="305"/>
      <c r="I98" s="305"/>
      <c r="J98" s="305"/>
      <c r="K98" s="306"/>
    </row>
    <row r="99" ht="18.75" customHeight="1">
      <c r="B99" s="307"/>
      <c r="C99" s="308"/>
      <c r="D99" s="308"/>
      <c r="E99" s="308"/>
      <c r="F99" s="308"/>
      <c r="G99" s="308"/>
      <c r="H99" s="308"/>
      <c r="I99" s="308"/>
      <c r="J99" s="308"/>
      <c r="K99" s="307"/>
    </row>
    <row r="100" ht="18.75" customHeight="1"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</row>
    <row r="101" ht="7.5" customHeight="1">
      <c r="B101" s="287"/>
      <c r="C101" s="288"/>
      <c r="D101" s="288"/>
      <c r="E101" s="288"/>
      <c r="F101" s="288"/>
      <c r="G101" s="288"/>
      <c r="H101" s="288"/>
      <c r="I101" s="288"/>
      <c r="J101" s="288"/>
      <c r="K101" s="289"/>
    </row>
    <row r="102" ht="45" customHeight="1">
      <c r="B102" s="290"/>
      <c r="C102" s="291" t="s">
        <v>960</v>
      </c>
      <c r="D102" s="291"/>
      <c r="E102" s="291"/>
      <c r="F102" s="291"/>
      <c r="G102" s="291"/>
      <c r="H102" s="291"/>
      <c r="I102" s="291"/>
      <c r="J102" s="291"/>
      <c r="K102" s="292"/>
    </row>
    <row r="103" ht="17.25" customHeight="1">
      <c r="B103" s="290"/>
      <c r="C103" s="293" t="s">
        <v>915</v>
      </c>
      <c r="D103" s="293"/>
      <c r="E103" s="293"/>
      <c r="F103" s="293" t="s">
        <v>916</v>
      </c>
      <c r="G103" s="294"/>
      <c r="H103" s="293" t="s">
        <v>51</v>
      </c>
      <c r="I103" s="293" t="s">
        <v>54</v>
      </c>
      <c r="J103" s="293" t="s">
        <v>917</v>
      </c>
      <c r="K103" s="292"/>
    </row>
    <row r="104" ht="17.25" customHeight="1">
      <c r="B104" s="290"/>
      <c r="C104" s="295" t="s">
        <v>918</v>
      </c>
      <c r="D104" s="295"/>
      <c r="E104" s="295"/>
      <c r="F104" s="296" t="s">
        <v>919</v>
      </c>
      <c r="G104" s="297"/>
      <c r="H104" s="295"/>
      <c r="I104" s="295"/>
      <c r="J104" s="295" t="s">
        <v>920</v>
      </c>
      <c r="K104" s="292"/>
    </row>
    <row r="105" ht="5.25" customHeight="1">
      <c r="B105" s="290"/>
      <c r="C105" s="293"/>
      <c r="D105" s="293"/>
      <c r="E105" s="293"/>
      <c r="F105" s="293"/>
      <c r="G105" s="309"/>
      <c r="H105" s="293"/>
      <c r="I105" s="293"/>
      <c r="J105" s="293"/>
      <c r="K105" s="292"/>
    </row>
    <row r="106" ht="15" customHeight="1">
      <c r="B106" s="290"/>
      <c r="C106" s="278" t="s">
        <v>50</v>
      </c>
      <c r="D106" s="298"/>
      <c r="E106" s="298"/>
      <c r="F106" s="300" t="s">
        <v>921</v>
      </c>
      <c r="G106" s="309"/>
      <c r="H106" s="278" t="s">
        <v>961</v>
      </c>
      <c r="I106" s="278" t="s">
        <v>923</v>
      </c>
      <c r="J106" s="278">
        <v>20</v>
      </c>
      <c r="K106" s="292"/>
    </row>
    <row r="107" ht="15" customHeight="1">
      <c r="B107" s="290"/>
      <c r="C107" s="278" t="s">
        <v>924</v>
      </c>
      <c r="D107" s="278"/>
      <c r="E107" s="278"/>
      <c r="F107" s="300" t="s">
        <v>921</v>
      </c>
      <c r="G107" s="278"/>
      <c r="H107" s="278" t="s">
        <v>961</v>
      </c>
      <c r="I107" s="278" t="s">
        <v>923</v>
      </c>
      <c r="J107" s="278">
        <v>120</v>
      </c>
      <c r="K107" s="292"/>
    </row>
    <row r="108" ht="15" customHeight="1">
      <c r="B108" s="301"/>
      <c r="C108" s="278" t="s">
        <v>926</v>
      </c>
      <c r="D108" s="278"/>
      <c r="E108" s="278"/>
      <c r="F108" s="300" t="s">
        <v>927</v>
      </c>
      <c r="G108" s="278"/>
      <c r="H108" s="278" t="s">
        <v>961</v>
      </c>
      <c r="I108" s="278" t="s">
        <v>923</v>
      </c>
      <c r="J108" s="278">
        <v>50</v>
      </c>
      <c r="K108" s="292"/>
    </row>
    <row r="109" ht="15" customHeight="1">
      <c r="B109" s="301"/>
      <c r="C109" s="278" t="s">
        <v>929</v>
      </c>
      <c r="D109" s="278"/>
      <c r="E109" s="278"/>
      <c r="F109" s="300" t="s">
        <v>921</v>
      </c>
      <c r="G109" s="278"/>
      <c r="H109" s="278" t="s">
        <v>961</v>
      </c>
      <c r="I109" s="278" t="s">
        <v>931</v>
      </c>
      <c r="J109" s="278"/>
      <c r="K109" s="292"/>
    </row>
    <row r="110" ht="15" customHeight="1">
      <c r="B110" s="301"/>
      <c r="C110" s="278" t="s">
        <v>940</v>
      </c>
      <c r="D110" s="278"/>
      <c r="E110" s="278"/>
      <c r="F110" s="300" t="s">
        <v>927</v>
      </c>
      <c r="G110" s="278"/>
      <c r="H110" s="278" t="s">
        <v>961</v>
      </c>
      <c r="I110" s="278" t="s">
        <v>923</v>
      </c>
      <c r="J110" s="278">
        <v>50</v>
      </c>
      <c r="K110" s="292"/>
    </row>
    <row r="111" ht="15" customHeight="1">
      <c r="B111" s="301"/>
      <c r="C111" s="278" t="s">
        <v>948</v>
      </c>
      <c r="D111" s="278"/>
      <c r="E111" s="278"/>
      <c r="F111" s="300" t="s">
        <v>927</v>
      </c>
      <c r="G111" s="278"/>
      <c r="H111" s="278" t="s">
        <v>961</v>
      </c>
      <c r="I111" s="278" t="s">
        <v>923</v>
      </c>
      <c r="J111" s="278">
        <v>50</v>
      </c>
      <c r="K111" s="292"/>
    </row>
    <row r="112" ht="15" customHeight="1">
      <c r="B112" s="301"/>
      <c r="C112" s="278" t="s">
        <v>946</v>
      </c>
      <c r="D112" s="278"/>
      <c r="E112" s="278"/>
      <c r="F112" s="300" t="s">
        <v>927</v>
      </c>
      <c r="G112" s="278"/>
      <c r="H112" s="278" t="s">
        <v>961</v>
      </c>
      <c r="I112" s="278" t="s">
        <v>923</v>
      </c>
      <c r="J112" s="278">
        <v>50</v>
      </c>
      <c r="K112" s="292"/>
    </row>
    <row r="113" ht="15" customHeight="1">
      <c r="B113" s="301"/>
      <c r="C113" s="278" t="s">
        <v>50</v>
      </c>
      <c r="D113" s="278"/>
      <c r="E113" s="278"/>
      <c r="F113" s="300" t="s">
        <v>921</v>
      </c>
      <c r="G113" s="278"/>
      <c r="H113" s="278" t="s">
        <v>962</v>
      </c>
      <c r="I113" s="278" t="s">
        <v>923</v>
      </c>
      <c r="J113" s="278">
        <v>20</v>
      </c>
      <c r="K113" s="292"/>
    </row>
    <row r="114" ht="15" customHeight="1">
      <c r="B114" s="301"/>
      <c r="C114" s="278" t="s">
        <v>963</v>
      </c>
      <c r="D114" s="278"/>
      <c r="E114" s="278"/>
      <c r="F114" s="300" t="s">
        <v>921</v>
      </c>
      <c r="G114" s="278"/>
      <c r="H114" s="278" t="s">
        <v>964</v>
      </c>
      <c r="I114" s="278" t="s">
        <v>923</v>
      </c>
      <c r="J114" s="278">
        <v>120</v>
      </c>
      <c r="K114" s="292"/>
    </row>
    <row r="115" ht="15" customHeight="1">
      <c r="B115" s="301"/>
      <c r="C115" s="278" t="s">
        <v>35</v>
      </c>
      <c r="D115" s="278"/>
      <c r="E115" s="278"/>
      <c r="F115" s="300" t="s">
        <v>921</v>
      </c>
      <c r="G115" s="278"/>
      <c r="H115" s="278" t="s">
        <v>965</v>
      </c>
      <c r="I115" s="278" t="s">
        <v>956</v>
      </c>
      <c r="J115" s="278"/>
      <c r="K115" s="292"/>
    </row>
    <row r="116" ht="15" customHeight="1">
      <c r="B116" s="301"/>
      <c r="C116" s="278" t="s">
        <v>45</v>
      </c>
      <c r="D116" s="278"/>
      <c r="E116" s="278"/>
      <c r="F116" s="300" t="s">
        <v>921</v>
      </c>
      <c r="G116" s="278"/>
      <c r="H116" s="278" t="s">
        <v>966</v>
      </c>
      <c r="I116" s="278" t="s">
        <v>956</v>
      </c>
      <c r="J116" s="278"/>
      <c r="K116" s="292"/>
    </row>
    <row r="117" ht="15" customHeight="1">
      <c r="B117" s="301"/>
      <c r="C117" s="278" t="s">
        <v>54</v>
      </c>
      <c r="D117" s="278"/>
      <c r="E117" s="278"/>
      <c r="F117" s="300" t="s">
        <v>921</v>
      </c>
      <c r="G117" s="278"/>
      <c r="H117" s="278" t="s">
        <v>967</v>
      </c>
      <c r="I117" s="278" t="s">
        <v>968</v>
      </c>
      <c r="J117" s="278"/>
      <c r="K117" s="292"/>
    </row>
    <row r="118" ht="15" customHeight="1">
      <c r="B118" s="304"/>
      <c r="C118" s="310"/>
      <c r="D118" s="310"/>
      <c r="E118" s="310"/>
      <c r="F118" s="310"/>
      <c r="G118" s="310"/>
      <c r="H118" s="310"/>
      <c r="I118" s="310"/>
      <c r="J118" s="310"/>
      <c r="K118" s="306"/>
    </row>
    <row r="119" ht="18.75" customHeight="1">
      <c r="B119" s="311"/>
      <c r="C119" s="275"/>
      <c r="D119" s="275"/>
      <c r="E119" s="275"/>
      <c r="F119" s="312"/>
      <c r="G119" s="275"/>
      <c r="H119" s="275"/>
      <c r="I119" s="275"/>
      <c r="J119" s="275"/>
      <c r="K119" s="311"/>
    </row>
    <row r="120" ht="18.75" customHeight="1">
      <c r="B120" s="286"/>
      <c r="C120" s="286"/>
      <c r="D120" s="286"/>
      <c r="E120" s="286"/>
      <c r="F120" s="286"/>
      <c r="G120" s="286"/>
      <c r="H120" s="286"/>
      <c r="I120" s="286"/>
      <c r="J120" s="286"/>
      <c r="K120" s="286"/>
    </row>
    <row r="121" ht="7.5" customHeight="1">
      <c r="B121" s="313"/>
      <c r="C121" s="314"/>
      <c r="D121" s="314"/>
      <c r="E121" s="314"/>
      <c r="F121" s="314"/>
      <c r="G121" s="314"/>
      <c r="H121" s="314"/>
      <c r="I121" s="314"/>
      <c r="J121" s="314"/>
      <c r="K121" s="315"/>
    </row>
    <row r="122" ht="45" customHeight="1">
      <c r="B122" s="316"/>
      <c r="C122" s="269" t="s">
        <v>969</v>
      </c>
      <c r="D122" s="269"/>
      <c r="E122" s="269"/>
      <c r="F122" s="269"/>
      <c r="G122" s="269"/>
      <c r="H122" s="269"/>
      <c r="I122" s="269"/>
      <c r="J122" s="269"/>
      <c r="K122" s="317"/>
    </row>
    <row r="123" ht="17.25" customHeight="1">
      <c r="B123" s="318"/>
      <c r="C123" s="293" t="s">
        <v>915</v>
      </c>
      <c r="D123" s="293"/>
      <c r="E123" s="293"/>
      <c r="F123" s="293" t="s">
        <v>916</v>
      </c>
      <c r="G123" s="294"/>
      <c r="H123" s="293" t="s">
        <v>51</v>
      </c>
      <c r="I123" s="293" t="s">
        <v>54</v>
      </c>
      <c r="J123" s="293" t="s">
        <v>917</v>
      </c>
      <c r="K123" s="319"/>
    </row>
    <row r="124" ht="17.25" customHeight="1">
      <c r="B124" s="318"/>
      <c r="C124" s="295" t="s">
        <v>918</v>
      </c>
      <c r="D124" s="295"/>
      <c r="E124" s="295"/>
      <c r="F124" s="296" t="s">
        <v>919</v>
      </c>
      <c r="G124" s="297"/>
      <c r="H124" s="295"/>
      <c r="I124" s="295"/>
      <c r="J124" s="295" t="s">
        <v>920</v>
      </c>
      <c r="K124" s="319"/>
    </row>
    <row r="125" ht="5.25" customHeight="1">
      <c r="B125" s="320"/>
      <c r="C125" s="298"/>
      <c r="D125" s="298"/>
      <c r="E125" s="298"/>
      <c r="F125" s="298"/>
      <c r="G125" s="278"/>
      <c r="H125" s="298"/>
      <c r="I125" s="298"/>
      <c r="J125" s="298"/>
      <c r="K125" s="321"/>
    </row>
    <row r="126" ht="15" customHeight="1">
      <c r="B126" s="320"/>
      <c r="C126" s="278" t="s">
        <v>924</v>
      </c>
      <c r="D126" s="298"/>
      <c r="E126" s="298"/>
      <c r="F126" s="300" t="s">
        <v>921</v>
      </c>
      <c r="G126" s="278"/>
      <c r="H126" s="278" t="s">
        <v>961</v>
      </c>
      <c r="I126" s="278" t="s">
        <v>923</v>
      </c>
      <c r="J126" s="278">
        <v>120</v>
      </c>
      <c r="K126" s="322"/>
    </row>
    <row r="127" ht="15" customHeight="1">
      <c r="B127" s="320"/>
      <c r="C127" s="278" t="s">
        <v>970</v>
      </c>
      <c r="D127" s="278"/>
      <c r="E127" s="278"/>
      <c r="F127" s="300" t="s">
        <v>921</v>
      </c>
      <c r="G127" s="278"/>
      <c r="H127" s="278" t="s">
        <v>971</v>
      </c>
      <c r="I127" s="278" t="s">
        <v>923</v>
      </c>
      <c r="J127" s="278" t="s">
        <v>972</v>
      </c>
      <c r="K127" s="322"/>
    </row>
    <row r="128" ht="15" customHeight="1">
      <c r="B128" s="320"/>
      <c r="C128" s="278" t="s">
        <v>869</v>
      </c>
      <c r="D128" s="278"/>
      <c r="E128" s="278"/>
      <c r="F128" s="300" t="s">
        <v>921</v>
      </c>
      <c r="G128" s="278"/>
      <c r="H128" s="278" t="s">
        <v>973</v>
      </c>
      <c r="I128" s="278" t="s">
        <v>923</v>
      </c>
      <c r="J128" s="278" t="s">
        <v>972</v>
      </c>
      <c r="K128" s="322"/>
    </row>
    <row r="129" ht="15" customHeight="1">
      <c r="B129" s="320"/>
      <c r="C129" s="278" t="s">
        <v>932</v>
      </c>
      <c r="D129" s="278"/>
      <c r="E129" s="278"/>
      <c r="F129" s="300" t="s">
        <v>927</v>
      </c>
      <c r="G129" s="278"/>
      <c r="H129" s="278" t="s">
        <v>933</v>
      </c>
      <c r="I129" s="278" t="s">
        <v>923</v>
      </c>
      <c r="J129" s="278">
        <v>15</v>
      </c>
      <c r="K129" s="322"/>
    </row>
    <row r="130" ht="15" customHeight="1">
      <c r="B130" s="320"/>
      <c r="C130" s="302" t="s">
        <v>934</v>
      </c>
      <c r="D130" s="302"/>
      <c r="E130" s="302"/>
      <c r="F130" s="303" t="s">
        <v>927</v>
      </c>
      <c r="G130" s="302"/>
      <c r="H130" s="302" t="s">
        <v>935</v>
      </c>
      <c r="I130" s="302" t="s">
        <v>923</v>
      </c>
      <c r="J130" s="302">
        <v>15</v>
      </c>
      <c r="K130" s="322"/>
    </row>
    <row r="131" ht="15" customHeight="1">
      <c r="B131" s="320"/>
      <c r="C131" s="302" t="s">
        <v>936</v>
      </c>
      <c r="D131" s="302"/>
      <c r="E131" s="302"/>
      <c r="F131" s="303" t="s">
        <v>927</v>
      </c>
      <c r="G131" s="302"/>
      <c r="H131" s="302" t="s">
        <v>937</v>
      </c>
      <c r="I131" s="302" t="s">
        <v>923</v>
      </c>
      <c r="J131" s="302">
        <v>20</v>
      </c>
      <c r="K131" s="322"/>
    </row>
    <row r="132" ht="15" customHeight="1">
      <c r="B132" s="320"/>
      <c r="C132" s="302" t="s">
        <v>938</v>
      </c>
      <c r="D132" s="302"/>
      <c r="E132" s="302"/>
      <c r="F132" s="303" t="s">
        <v>927</v>
      </c>
      <c r="G132" s="302"/>
      <c r="H132" s="302" t="s">
        <v>939</v>
      </c>
      <c r="I132" s="302" t="s">
        <v>923</v>
      </c>
      <c r="J132" s="302">
        <v>20</v>
      </c>
      <c r="K132" s="322"/>
    </row>
    <row r="133" ht="15" customHeight="1">
      <c r="B133" s="320"/>
      <c r="C133" s="278" t="s">
        <v>926</v>
      </c>
      <c r="D133" s="278"/>
      <c r="E133" s="278"/>
      <c r="F133" s="300" t="s">
        <v>927</v>
      </c>
      <c r="G133" s="278"/>
      <c r="H133" s="278" t="s">
        <v>961</v>
      </c>
      <c r="I133" s="278" t="s">
        <v>923</v>
      </c>
      <c r="J133" s="278">
        <v>50</v>
      </c>
      <c r="K133" s="322"/>
    </row>
    <row r="134" ht="15" customHeight="1">
      <c r="B134" s="320"/>
      <c r="C134" s="278" t="s">
        <v>940</v>
      </c>
      <c r="D134" s="278"/>
      <c r="E134" s="278"/>
      <c r="F134" s="300" t="s">
        <v>927</v>
      </c>
      <c r="G134" s="278"/>
      <c r="H134" s="278" t="s">
        <v>961</v>
      </c>
      <c r="I134" s="278" t="s">
        <v>923</v>
      </c>
      <c r="J134" s="278">
        <v>50</v>
      </c>
      <c r="K134" s="322"/>
    </row>
    <row r="135" ht="15" customHeight="1">
      <c r="B135" s="320"/>
      <c r="C135" s="278" t="s">
        <v>946</v>
      </c>
      <c r="D135" s="278"/>
      <c r="E135" s="278"/>
      <c r="F135" s="300" t="s">
        <v>927</v>
      </c>
      <c r="G135" s="278"/>
      <c r="H135" s="278" t="s">
        <v>961</v>
      </c>
      <c r="I135" s="278" t="s">
        <v>923</v>
      </c>
      <c r="J135" s="278">
        <v>50</v>
      </c>
      <c r="K135" s="322"/>
    </row>
    <row r="136" ht="15" customHeight="1">
      <c r="B136" s="320"/>
      <c r="C136" s="278" t="s">
        <v>948</v>
      </c>
      <c r="D136" s="278"/>
      <c r="E136" s="278"/>
      <c r="F136" s="300" t="s">
        <v>927</v>
      </c>
      <c r="G136" s="278"/>
      <c r="H136" s="278" t="s">
        <v>961</v>
      </c>
      <c r="I136" s="278" t="s">
        <v>923</v>
      </c>
      <c r="J136" s="278">
        <v>50</v>
      </c>
      <c r="K136" s="322"/>
    </row>
    <row r="137" ht="15" customHeight="1">
      <c r="B137" s="320"/>
      <c r="C137" s="278" t="s">
        <v>949</v>
      </c>
      <c r="D137" s="278"/>
      <c r="E137" s="278"/>
      <c r="F137" s="300" t="s">
        <v>927</v>
      </c>
      <c r="G137" s="278"/>
      <c r="H137" s="278" t="s">
        <v>974</v>
      </c>
      <c r="I137" s="278" t="s">
        <v>923</v>
      </c>
      <c r="J137" s="278">
        <v>255</v>
      </c>
      <c r="K137" s="322"/>
    </row>
    <row r="138" ht="15" customHeight="1">
      <c r="B138" s="320"/>
      <c r="C138" s="278" t="s">
        <v>951</v>
      </c>
      <c r="D138" s="278"/>
      <c r="E138" s="278"/>
      <c r="F138" s="300" t="s">
        <v>921</v>
      </c>
      <c r="G138" s="278"/>
      <c r="H138" s="278" t="s">
        <v>975</v>
      </c>
      <c r="I138" s="278" t="s">
        <v>953</v>
      </c>
      <c r="J138" s="278"/>
      <c r="K138" s="322"/>
    </row>
    <row r="139" ht="15" customHeight="1">
      <c r="B139" s="320"/>
      <c r="C139" s="278" t="s">
        <v>954</v>
      </c>
      <c r="D139" s="278"/>
      <c r="E139" s="278"/>
      <c r="F139" s="300" t="s">
        <v>921</v>
      </c>
      <c r="G139" s="278"/>
      <c r="H139" s="278" t="s">
        <v>976</v>
      </c>
      <c r="I139" s="278" t="s">
        <v>956</v>
      </c>
      <c r="J139" s="278"/>
      <c r="K139" s="322"/>
    </row>
    <row r="140" ht="15" customHeight="1">
      <c r="B140" s="320"/>
      <c r="C140" s="278" t="s">
        <v>957</v>
      </c>
      <c r="D140" s="278"/>
      <c r="E140" s="278"/>
      <c r="F140" s="300" t="s">
        <v>921</v>
      </c>
      <c r="G140" s="278"/>
      <c r="H140" s="278" t="s">
        <v>957</v>
      </c>
      <c r="I140" s="278" t="s">
        <v>956</v>
      </c>
      <c r="J140" s="278"/>
      <c r="K140" s="322"/>
    </row>
    <row r="141" ht="15" customHeight="1">
      <c r="B141" s="320"/>
      <c r="C141" s="278" t="s">
        <v>35</v>
      </c>
      <c r="D141" s="278"/>
      <c r="E141" s="278"/>
      <c r="F141" s="300" t="s">
        <v>921</v>
      </c>
      <c r="G141" s="278"/>
      <c r="H141" s="278" t="s">
        <v>977</v>
      </c>
      <c r="I141" s="278" t="s">
        <v>956</v>
      </c>
      <c r="J141" s="278"/>
      <c r="K141" s="322"/>
    </row>
    <row r="142" ht="15" customHeight="1">
      <c r="B142" s="320"/>
      <c r="C142" s="278" t="s">
        <v>978</v>
      </c>
      <c r="D142" s="278"/>
      <c r="E142" s="278"/>
      <c r="F142" s="300" t="s">
        <v>921</v>
      </c>
      <c r="G142" s="278"/>
      <c r="H142" s="278" t="s">
        <v>979</v>
      </c>
      <c r="I142" s="278" t="s">
        <v>956</v>
      </c>
      <c r="J142" s="278"/>
      <c r="K142" s="322"/>
    </row>
    <row r="143" ht="15" customHeight="1">
      <c r="B143" s="323"/>
      <c r="C143" s="324"/>
      <c r="D143" s="324"/>
      <c r="E143" s="324"/>
      <c r="F143" s="324"/>
      <c r="G143" s="324"/>
      <c r="H143" s="324"/>
      <c r="I143" s="324"/>
      <c r="J143" s="324"/>
      <c r="K143" s="325"/>
    </row>
    <row r="144" ht="18.75" customHeight="1">
      <c r="B144" s="275"/>
      <c r="C144" s="275"/>
      <c r="D144" s="275"/>
      <c r="E144" s="275"/>
      <c r="F144" s="312"/>
      <c r="G144" s="275"/>
      <c r="H144" s="275"/>
      <c r="I144" s="275"/>
      <c r="J144" s="275"/>
      <c r="K144" s="275"/>
    </row>
    <row r="145" ht="18.75" customHeight="1"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</row>
    <row r="146" ht="7.5" customHeight="1">
      <c r="B146" s="287"/>
      <c r="C146" s="288"/>
      <c r="D146" s="288"/>
      <c r="E146" s="288"/>
      <c r="F146" s="288"/>
      <c r="G146" s="288"/>
      <c r="H146" s="288"/>
      <c r="I146" s="288"/>
      <c r="J146" s="288"/>
      <c r="K146" s="289"/>
    </row>
    <row r="147" ht="45" customHeight="1">
      <c r="B147" s="290"/>
      <c r="C147" s="291" t="s">
        <v>980</v>
      </c>
      <c r="D147" s="291"/>
      <c r="E147" s="291"/>
      <c r="F147" s="291"/>
      <c r="G147" s="291"/>
      <c r="H147" s="291"/>
      <c r="I147" s="291"/>
      <c r="J147" s="291"/>
      <c r="K147" s="292"/>
    </row>
    <row r="148" ht="17.25" customHeight="1">
      <c r="B148" s="290"/>
      <c r="C148" s="293" t="s">
        <v>915</v>
      </c>
      <c r="D148" s="293"/>
      <c r="E148" s="293"/>
      <c r="F148" s="293" t="s">
        <v>916</v>
      </c>
      <c r="G148" s="294"/>
      <c r="H148" s="293" t="s">
        <v>51</v>
      </c>
      <c r="I148" s="293" t="s">
        <v>54</v>
      </c>
      <c r="J148" s="293" t="s">
        <v>917</v>
      </c>
      <c r="K148" s="292"/>
    </row>
    <row r="149" ht="17.25" customHeight="1">
      <c r="B149" s="290"/>
      <c r="C149" s="295" t="s">
        <v>918</v>
      </c>
      <c r="D149" s="295"/>
      <c r="E149" s="295"/>
      <c r="F149" s="296" t="s">
        <v>919</v>
      </c>
      <c r="G149" s="297"/>
      <c r="H149" s="295"/>
      <c r="I149" s="295"/>
      <c r="J149" s="295" t="s">
        <v>920</v>
      </c>
      <c r="K149" s="292"/>
    </row>
    <row r="150" ht="5.25" customHeight="1">
      <c r="B150" s="301"/>
      <c r="C150" s="298"/>
      <c r="D150" s="298"/>
      <c r="E150" s="298"/>
      <c r="F150" s="298"/>
      <c r="G150" s="299"/>
      <c r="H150" s="298"/>
      <c r="I150" s="298"/>
      <c r="J150" s="298"/>
      <c r="K150" s="322"/>
    </row>
    <row r="151" ht="15" customHeight="1">
      <c r="B151" s="301"/>
      <c r="C151" s="326" t="s">
        <v>924</v>
      </c>
      <c r="D151" s="278"/>
      <c r="E151" s="278"/>
      <c r="F151" s="327" t="s">
        <v>921</v>
      </c>
      <c r="G151" s="278"/>
      <c r="H151" s="326" t="s">
        <v>961</v>
      </c>
      <c r="I151" s="326" t="s">
        <v>923</v>
      </c>
      <c r="J151" s="326">
        <v>120</v>
      </c>
      <c r="K151" s="322"/>
    </row>
    <row r="152" ht="15" customHeight="1">
      <c r="B152" s="301"/>
      <c r="C152" s="326" t="s">
        <v>970</v>
      </c>
      <c r="D152" s="278"/>
      <c r="E152" s="278"/>
      <c r="F152" s="327" t="s">
        <v>921</v>
      </c>
      <c r="G152" s="278"/>
      <c r="H152" s="326" t="s">
        <v>981</v>
      </c>
      <c r="I152" s="326" t="s">
        <v>923</v>
      </c>
      <c r="J152" s="326" t="s">
        <v>972</v>
      </c>
      <c r="K152" s="322"/>
    </row>
    <row r="153" ht="15" customHeight="1">
      <c r="B153" s="301"/>
      <c r="C153" s="326" t="s">
        <v>869</v>
      </c>
      <c r="D153" s="278"/>
      <c r="E153" s="278"/>
      <c r="F153" s="327" t="s">
        <v>921</v>
      </c>
      <c r="G153" s="278"/>
      <c r="H153" s="326" t="s">
        <v>982</v>
      </c>
      <c r="I153" s="326" t="s">
        <v>923</v>
      </c>
      <c r="J153" s="326" t="s">
        <v>972</v>
      </c>
      <c r="K153" s="322"/>
    </row>
    <row r="154" ht="15" customHeight="1">
      <c r="B154" s="301"/>
      <c r="C154" s="326" t="s">
        <v>926</v>
      </c>
      <c r="D154" s="278"/>
      <c r="E154" s="278"/>
      <c r="F154" s="327" t="s">
        <v>927</v>
      </c>
      <c r="G154" s="278"/>
      <c r="H154" s="326" t="s">
        <v>961</v>
      </c>
      <c r="I154" s="326" t="s">
        <v>923</v>
      </c>
      <c r="J154" s="326">
        <v>50</v>
      </c>
      <c r="K154" s="322"/>
    </row>
    <row r="155" ht="15" customHeight="1">
      <c r="B155" s="301"/>
      <c r="C155" s="326" t="s">
        <v>929</v>
      </c>
      <c r="D155" s="278"/>
      <c r="E155" s="278"/>
      <c r="F155" s="327" t="s">
        <v>921</v>
      </c>
      <c r="G155" s="278"/>
      <c r="H155" s="326" t="s">
        <v>961</v>
      </c>
      <c r="I155" s="326" t="s">
        <v>931</v>
      </c>
      <c r="J155" s="326"/>
      <c r="K155" s="322"/>
    </row>
    <row r="156" ht="15" customHeight="1">
      <c r="B156" s="301"/>
      <c r="C156" s="326" t="s">
        <v>940</v>
      </c>
      <c r="D156" s="278"/>
      <c r="E156" s="278"/>
      <c r="F156" s="327" t="s">
        <v>927</v>
      </c>
      <c r="G156" s="278"/>
      <c r="H156" s="326" t="s">
        <v>961</v>
      </c>
      <c r="I156" s="326" t="s">
        <v>923</v>
      </c>
      <c r="J156" s="326">
        <v>50</v>
      </c>
      <c r="K156" s="322"/>
    </row>
    <row r="157" ht="15" customHeight="1">
      <c r="B157" s="301"/>
      <c r="C157" s="326" t="s">
        <v>948</v>
      </c>
      <c r="D157" s="278"/>
      <c r="E157" s="278"/>
      <c r="F157" s="327" t="s">
        <v>927</v>
      </c>
      <c r="G157" s="278"/>
      <c r="H157" s="326" t="s">
        <v>961</v>
      </c>
      <c r="I157" s="326" t="s">
        <v>923</v>
      </c>
      <c r="J157" s="326">
        <v>50</v>
      </c>
      <c r="K157" s="322"/>
    </row>
    <row r="158" ht="15" customHeight="1">
      <c r="B158" s="301"/>
      <c r="C158" s="326" t="s">
        <v>946</v>
      </c>
      <c r="D158" s="278"/>
      <c r="E158" s="278"/>
      <c r="F158" s="327" t="s">
        <v>927</v>
      </c>
      <c r="G158" s="278"/>
      <c r="H158" s="326" t="s">
        <v>961</v>
      </c>
      <c r="I158" s="326" t="s">
        <v>923</v>
      </c>
      <c r="J158" s="326">
        <v>50</v>
      </c>
      <c r="K158" s="322"/>
    </row>
    <row r="159" ht="15" customHeight="1">
      <c r="B159" s="301"/>
      <c r="C159" s="326" t="s">
        <v>93</v>
      </c>
      <c r="D159" s="278"/>
      <c r="E159" s="278"/>
      <c r="F159" s="327" t="s">
        <v>921</v>
      </c>
      <c r="G159" s="278"/>
      <c r="H159" s="326" t="s">
        <v>983</v>
      </c>
      <c r="I159" s="326" t="s">
        <v>923</v>
      </c>
      <c r="J159" s="326" t="s">
        <v>984</v>
      </c>
      <c r="K159" s="322"/>
    </row>
    <row r="160" ht="15" customHeight="1">
      <c r="B160" s="301"/>
      <c r="C160" s="326" t="s">
        <v>985</v>
      </c>
      <c r="D160" s="278"/>
      <c r="E160" s="278"/>
      <c r="F160" s="327" t="s">
        <v>921</v>
      </c>
      <c r="G160" s="278"/>
      <c r="H160" s="326" t="s">
        <v>986</v>
      </c>
      <c r="I160" s="326" t="s">
        <v>956</v>
      </c>
      <c r="J160" s="326"/>
      <c r="K160" s="322"/>
    </row>
    <row r="161" ht="15" customHeight="1">
      <c r="B161" s="328"/>
      <c r="C161" s="310"/>
      <c r="D161" s="310"/>
      <c r="E161" s="310"/>
      <c r="F161" s="310"/>
      <c r="G161" s="310"/>
      <c r="H161" s="310"/>
      <c r="I161" s="310"/>
      <c r="J161" s="310"/>
      <c r="K161" s="329"/>
    </row>
    <row r="162" ht="18.75" customHeight="1">
      <c r="B162" s="275"/>
      <c r="C162" s="278"/>
      <c r="D162" s="278"/>
      <c r="E162" s="278"/>
      <c r="F162" s="300"/>
      <c r="G162" s="278"/>
      <c r="H162" s="278"/>
      <c r="I162" s="278"/>
      <c r="J162" s="278"/>
      <c r="K162" s="275"/>
    </row>
    <row r="163" ht="18.75" customHeight="1">
      <c r="B163" s="286"/>
      <c r="C163" s="286"/>
      <c r="D163" s="286"/>
      <c r="E163" s="286"/>
      <c r="F163" s="286"/>
      <c r="G163" s="286"/>
      <c r="H163" s="286"/>
      <c r="I163" s="286"/>
      <c r="J163" s="286"/>
      <c r="K163" s="286"/>
    </row>
    <row r="164" ht="7.5" customHeight="1">
      <c r="B164" s="265"/>
      <c r="C164" s="266"/>
      <c r="D164" s="266"/>
      <c r="E164" s="266"/>
      <c r="F164" s="266"/>
      <c r="G164" s="266"/>
      <c r="H164" s="266"/>
      <c r="I164" s="266"/>
      <c r="J164" s="266"/>
      <c r="K164" s="267"/>
    </row>
    <row r="165" ht="45" customHeight="1">
      <c r="B165" s="268"/>
      <c r="C165" s="269" t="s">
        <v>987</v>
      </c>
      <c r="D165" s="269"/>
      <c r="E165" s="269"/>
      <c r="F165" s="269"/>
      <c r="G165" s="269"/>
      <c r="H165" s="269"/>
      <c r="I165" s="269"/>
      <c r="J165" s="269"/>
      <c r="K165" s="270"/>
    </row>
    <row r="166" ht="17.25" customHeight="1">
      <c r="B166" s="268"/>
      <c r="C166" s="293" t="s">
        <v>915</v>
      </c>
      <c r="D166" s="293"/>
      <c r="E166" s="293"/>
      <c r="F166" s="293" t="s">
        <v>916</v>
      </c>
      <c r="G166" s="330"/>
      <c r="H166" s="331" t="s">
        <v>51</v>
      </c>
      <c r="I166" s="331" t="s">
        <v>54</v>
      </c>
      <c r="J166" s="293" t="s">
        <v>917</v>
      </c>
      <c r="K166" s="270"/>
    </row>
    <row r="167" ht="17.25" customHeight="1">
      <c r="B167" s="271"/>
      <c r="C167" s="295" t="s">
        <v>918</v>
      </c>
      <c r="D167" s="295"/>
      <c r="E167" s="295"/>
      <c r="F167" s="296" t="s">
        <v>919</v>
      </c>
      <c r="G167" s="332"/>
      <c r="H167" s="333"/>
      <c r="I167" s="333"/>
      <c r="J167" s="295" t="s">
        <v>920</v>
      </c>
      <c r="K167" s="273"/>
    </row>
    <row r="168" ht="5.25" customHeight="1">
      <c r="B168" s="301"/>
      <c r="C168" s="298"/>
      <c r="D168" s="298"/>
      <c r="E168" s="298"/>
      <c r="F168" s="298"/>
      <c r="G168" s="299"/>
      <c r="H168" s="298"/>
      <c r="I168" s="298"/>
      <c r="J168" s="298"/>
      <c r="K168" s="322"/>
    </row>
    <row r="169" ht="15" customHeight="1">
      <c r="B169" s="301"/>
      <c r="C169" s="278" t="s">
        <v>924</v>
      </c>
      <c r="D169" s="278"/>
      <c r="E169" s="278"/>
      <c r="F169" s="300" t="s">
        <v>921</v>
      </c>
      <c r="G169" s="278"/>
      <c r="H169" s="278" t="s">
        <v>961</v>
      </c>
      <c r="I169" s="278" t="s">
        <v>923</v>
      </c>
      <c r="J169" s="278">
        <v>120</v>
      </c>
      <c r="K169" s="322"/>
    </row>
    <row r="170" ht="15" customHeight="1">
      <c r="B170" s="301"/>
      <c r="C170" s="278" t="s">
        <v>970</v>
      </c>
      <c r="D170" s="278"/>
      <c r="E170" s="278"/>
      <c r="F170" s="300" t="s">
        <v>921</v>
      </c>
      <c r="G170" s="278"/>
      <c r="H170" s="278" t="s">
        <v>971</v>
      </c>
      <c r="I170" s="278" t="s">
        <v>923</v>
      </c>
      <c r="J170" s="278" t="s">
        <v>972</v>
      </c>
      <c r="K170" s="322"/>
    </row>
    <row r="171" ht="15" customHeight="1">
      <c r="B171" s="301"/>
      <c r="C171" s="278" t="s">
        <v>869</v>
      </c>
      <c r="D171" s="278"/>
      <c r="E171" s="278"/>
      <c r="F171" s="300" t="s">
        <v>921</v>
      </c>
      <c r="G171" s="278"/>
      <c r="H171" s="278" t="s">
        <v>988</v>
      </c>
      <c r="I171" s="278" t="s">
        <v>923</v>
      </c>
      <c r="J171" s="278" t="s">
        <v>972</v>
      </c>
      <c r="K171" s="322"/>
    </row>
    <row r="172" ht="15" customHeight="1">
      <c r="B172" s="301"/>
      <c r="C172" s="278" t="s">
        <v>926</v>
      </c>
      <c r="D172" s="278"/>
      <c r="E172" s="278"/>
      <c r="F172" s="300" t="s">
        <v>927</v>
      </c>
      <c r="G172" s="278"/>
      <c r="H172" s="278" t="s">
        <v>988</v>
      </c>
      <c r="I172" s="278" t="s">
        <v>923</v>
      </c>
      <c r="J172" s="278">
        <v>50</v>
      </c>
      <c r="K172" s="322"/>
    </row>
    <row r="173" ht="15" customHeight="1">
      <c r="B173" s="301"/>
      <c r="C173" s="278" t="s">
        <v>929</v>
      </c>
      <c r="D173" s="278"/>
      <c r="E173" s="278"/>
      <c r="F173" s="300" t="s">
        <v>921</v>
      </c>
      <c r="G173" s="278"/>
      <c r="H173" s="278" t="s">
        <v>988</v>
      </c>
      <c r="I173" s="278" t="s">
        <v>931</v>
      </c>
      <c r="J173" s="278"/>
      <c r="K173" s="322"/>
    </row>
    <row r="174" ht="15" customHeight="1">
      <c r="B174" s="301"/>
      <c r="C174" s="278" t="s">
        <v>940</v>
      </c>
      <c r="D174" s="278"/>
      <c r="E174" s="278"/>
      <c r="F174" s="300" t="s">
        <v>927</v>
      </c>
      <c r="G174" s="278"/>
      <c r="H174" s="278" t="s">
        <v>988</v>
      </c>
      <c r="I174" s="278" t="s">
        <v>923</v>
      </c>
      <c r="J174" s="278">
        <v>50</v>
      </c>
      <c r="K174" s="322"/>
    </row>
    <row r="175" ht="15" customHeight="1">
      <c r="B175" s="301"/>
      <c r="C175" s="278" t="s">
        <v>948</v>
      </c>
      <c r="D175" s="278"/>
      <c r="E175" s="278"/>
      <c r="F175" s="300" t="s">
        <v>927</v>
      </c>
      <c r="G175" s="278"/>
      <c r="H175" s="278" t="s">
        <v>988</v>
      </c>
      <c r="I175" s="278" t="s">
        <v>923</v>
      </c>
      <c r="J175" s="278">
        <v>50</v>
      </c>
      <c r="K175" s="322"/>
    </row>
    <row r="176" ht="15" customHeight="1">
      <c r="B176" s="301"/>
      <c r="C176" s="278" t="s">
        <v>946</v>
      </c>
      <c r="D176" s="278"/>
      <c r="E176" s="278"/>
      <c r="F176" s="300" t="s">
        <v>927</v>
      </c>
      <c r="G176" s="278"/>
      <c r="H176" s="278" t="s">
        <v>988</v>
      </c>
      <c r="I176" s="278" t="s">
        <v>923</v>
      </c>
      <c r="J176" s="278">
        <v>50</v>
      </c>
      <c r="K176" s="322"/>
    </row>
    <row r="177" ht="15" customHeight="1">
      <c r="B177" s="301"/>
      <c r="C177" s="278" t="s">
        <v>104</v>
      </c>
      <c r="D177" s="278"/>
      <c r="E177" s="278"/>
      <c r="F177" s="300" t="s">
        <v>921</v>
      </c>
      <c r="G177" s="278"/>
      <c r="H177" s="278" t="s">
        <v>989</v>
      </c>
      <c r="I177" s="278" t="s">
        <v>990</v>
      </c>
      <c r="J177" s="278"/>
      <c r="K177" s="322"/>
    </row>
    <row r="178" ht="15" customHeight="1">
      <c r="B178" s="301"/>
      <c r="C178" s="278" t="s">
        <v>54</v>
      </c>
      <c r="D178" s="278"/>
      <c r="E178" s="278"/>
      <c r="F178" s="300" t="s">
        <v>921</v>
      </c>
      <c r="G178" s="278"/>
      <c r="H178" s="278" t="s">
        <v>991</v>
      </c>
      <c r="I178" s="278" t="s">
        <v>992</v>
      </c>
      <c r="J178" s="278">
        <v>1</v>
      </c>
      <c r="K178" s="322"/>
    </row>
    <row r="179" ht="15" customHeight="1">
      <c r="B179" s="301"/>
      <c r="C179" s="278" t="s">
        <v>50</v>
      </c>
      <c r="D179" s="278"/>
      <c r="E179" s="278"/>
      <c r="F179" s="300" t="s">
        <v>921</v>
      </c>
      <c r="G179" s="278"/>
      <c r="H179" s="278" t="s">
        <v>993</v>
      </c>
      <c r="I179" s="278" t="s">
        <v>923</v>
      </c>
      <c r="J179" s="278">
        <v>20</v>
      </c>
      <c r="K179" s="322"/>
    </row>
    <row r="180" ht="15" customHeight="1">
      <c r="B180" s="301"/>
      <c r="C180" s="278" t="s">
        <v>51</v>
      </c>
      <c r="D180" s="278"/>
      <c r="E180" s="278"/>
      <c r="F180" s="300" t="s">
        <v>921</v>
      </c>
      <c r="G180" s="278"/>
      <c r="H180" s="278" t="s">
        <v>994</v>
      </c>
      <c r="I180" s="278" t="s">
        <v>923</v>
      </c>
      <c r="J180" s="278">
        <v>255</v>
      </c>
      <c r="K180" s="322"/>
    </row>
    <row r="181" ht="15" customHeight="1">
      <c r="B181" s="301"/>
      <c r="C181" s="278" t="s">
        <v>105</v>
      </c>
      <c r="D181" s="278"/>
      <c r="E181" s="278"/>
      <c r="F181" s="300" t="s">
        <v>921</v>
      </c>
      <c r="G181" s="278"/>
      <c r="H181" s="278" t="s">
        <v>885</v>
      </c>
      <c r="I181" s="278" t="s">
        <v>923</v>
      </c>
      <c r="J181" s="278">
        <v>10</v>
      </c>
      <c r="K181" s="322"/>
    </row>
    <row r="182" ht="15" customHeight="1">
      <c r="B182" s="301"/>
      <c r="C182" s="278" t="s">
        <v>106</v>
      </c>
      <c r="D182" s="278"/>
      <c r="E182" s="278"/>
      <c r="F182" s="300" t="s">
        <v>921</v>
      </c>
      <c r="G182" s="278"/>
      <c r="H182" s="278" t="s">
        <v>995</v>
      </c>
      <c r="I182" s="278" t="s">
        <v>956</v>
      </c>
      <c r="J182" s="278"/>
      <c r="K182" s="322"/>
    </row>
    <row r="183" ht="15" customHeight="1">
      <c r="B183" s="301"/>
      <c r="C183" s="278" t="s">
        <v>996</v>
      </c>
      <c r="D183" s="278"/>
      <c r="E183" s="278"/>
      <c r="F183" s="300" t="s">
        <v>921</v>
      </c>
      <c r="G183" s="278"/>
      <c r="H183" s="278" t="s">
        <v>997</v>
      </c>
      <c r="I183" s="278" t="s">
        <v>956</v>
      </c>
      <c r="J183" s="278"/>
      <c r="K183" s="322"/>
    </row>
    <row r="184" ht="15" customHeight="1">
      <c r="B184" s="301"/>
      <c r="C184" s="278" t="s">
        <v>985</v>
      </c>
      <c r="D184" s="278"/>
      <c r="E184" s="278"/>
      <c r="F184" s="300" t="s">
        <v>921</v>
      </c>
      <c r="G184" s="278"/>
      <c r="H184" s="278" t="s">
        <v>998</v>
      </c>
      <c r="I184" s="278" t="s">
        <v>956</v>
      </c>
      <c r="J184" s="278"/>
      <c r="K184" s="322"/>
    </row>
    <row r="185" ht="15" customHeight="1">
      <c r="B185" s="301"/>
      <c r="C185" s="278" t="s">
        <v>108</v>
      </c>
      <c r="D185" s="278"/>
      <c r="E185" s="278"/>
      <c r="F185" s="300" t="s">
        <v>927</v>
      </c>
      <c r="G185" s="278"/>
      <c r="H185" s="278" t="s">
        <v>999</v>
      </c>
      <c r="I185" s="278" t="s">
        <v>923</v>
      </c>
      <c r="J185" s="278">
        <v>50</v>
      </c>
      <c r="K185" s="322"/>
    </row>
    <row r="186" ht="15" customHeight="1">
      <c r="B186" s="301"/>
      <c r="C186" s="278" t="s">
        <v>1000</v>
      </c>
      <c r="D186" s="278"/>
      <c r="E186" s="278"/>
      <c r="F186" s="300" t="s">
        <v>927</v>
      </c>
      <c r="G186" s="278"/>
      <c r="H186" s="278" t="s">
        <v>1001</v>
      </c>
      <c r="I186" s="278" t="s">
        <v>1002</v>
      </c>
      <c r="J186" s="278"/>
      <c r="K186" s="322"/>
    </row>
    <row r="187" ht="15" customHeight="1">
      <c r="B187" s="301"/>
      <c r="C187" s="278" t="s">
        <v>1003</v>
      </c>
      <c r="D187" s="278"/>
      <c r="E187" s="278"/>
      <c r="F187" s="300" t="s">
        <v>927</v>
      </c>
      <c r="G187" s="278"/>
      <c r="H187" s="278" t="s">
        <v>1004</v>
      </c>
      <c r="I187" s="278" t="s">
        <v>1002</v>
      </c>
      <c r="J187" s="278"/>
      <c r="K187" s="322"/>
    </row>
    <row r="188" ht="15" customHeight="1">
      <c r="B188" s="301"/>
      <c r="C188" s="278" t="s">
        <v>1005</v>
      </c>
      <c r="D188" s="278"/>
      <c r="E188" s="278"/>
      <c r="F188" s="300" t="s">
        <v>927</v>
      </c>
      <c r="G188" s="278"/>
      <c r="H188" s="278" t="s">
        <v>1006</v>
      </c>
      <c r="I188" s="278" t="s">
        <v>1002</v>
      </c>
      <c r="J188" s="278"/>
      <c r="K188" s="322"/>
    </row>
    <row r="189" ht="15" customHeight="1">
      <c r="B189" s="301"/>
      <c r="C189" s="334" t="s">
        <v>1007</v>
      </c>
      <c r="D189" s="278"/>
      <c r="E189" s="278"/>
      <c r="F189" s="300" t="s">
        <v>927</v>
      </c>
      <c r="G189" s="278"/>
      <c r="H189" s="278" t="s">
        <v>1008</v>
      </c>
      <c r="I189" s="278" t="s">
        <v>1009</v>
      </c>
      <c r="J189" s="335" t="s">
        <v>1010</v>
      </c>
      <c r="K189" s="322"/>
    </row>
    <row r="190" ht="15" customHeight="1">
      <c r="B190" s="301"/>
      <c r="C190" s="285" t="s">
        <v>39</v>
      </c>
      <c r="D190" s="278"/>
      <c r="E190" s="278"/>
      <c r="F190" s="300" t="s">
        <v>921</v>
      </c>
      <c r="G190" s="278"/>
      <c r="H190" s="275" t="s">
        <v>1011</v>
      </c>
      <c r="I190" s="278" t="s">
        <v>1012</v>
      </c>
      <c r="J190" s="278"/>
      <c r="K190" s="322"/>
    </row>
    <row r="191" ht="15" customHeight="1">
      <c r="B191" s="301"/>
      <c r="C191" s="285" t="s">
        <v>1013</v>
      </c>
      <c r="D191" s="278"/>
      <c r="E191" s="278"/>
      <c r="F191" s="300" t="s">
        <v>921</v>
      </c>
      <c r="G191" s="278"/>
      <c r="H191" s="278" t="s">
        <v>1014</v>
      </c>
      <c r="I191" s="278" t="s">
        <v>956</v>
      </c>
      <c r="J191" s="278"/>
      <c r="K191" s="322"/>
    </row>
    <row r="192" ht="15" customHeight="1">
      <c r="B192" s="301"/>
      <c r="C192" s="285" t="s">
        <v>1015</v>
      </c>
      <c r="D192" s="278"/>
      <c r="E192" s="278"/>
      <c r="F192" s="300" t="s">
        <v>921</v>
      </c>
      <c r="G192" s="278"/>
      <c r="H192" s="278" t="s">
        <v>1016</v>
      </c>
      <c r="I192" s="278" t="s">
        <v>956</v>
      </c>
      <c r="J192" s="278"/>
      <c r="K192" s="322"/>
    </row>
    <row r="193" ht="15" customHeight="1">
      <c r="B193" s="301"/>
      <c r="C193" s="285" t="s">
        <v>1017</v>
      </c>
      <c r="D193" s="278"/>
      <c r="E193" s="278"/>
      <c r="F193" s="300" t="s">
        <v>927</v>
      </c>
      <c r="G193" s="278"/>
      <c r="H193" s="278" t="s">
        <v>1018</v>
      </c>
      <c r="I193" s="278" t="s">
        <v>956</v>
      </c>
      <c r="J193" s="278"/>
      <c r="K193" s="322"/>
    </row>
    <row r="194" ht="15" customHeight="1">
      <c r="B194" s="328"/>
      <c r="C194" s="336"/>
      <c r="D194" s="310"/>
      <c r="E194" s="310"/>
      <c r="F194" s="310"/>
      <c r="G194" s="310"/>
      <c r="H194" s="310"/>
      <c r="I194" s="310"/>
      <c r="J194" s="310"/>
      <c r="K194" s="329"/>
    </row>
    <row r="195" ht="18.75" customHeight="1">
      <c r="B195" s="275"/>
      <c r="C195" s="278"/>
      <c r="D195" s="278"/>
      <c r="E195" s="278"/>
      <c r="F195" s="300"/>
      <c r="G195" s="278"/>
      <c r="H195" s="278"/>
      <c r="I195" s="278"/>
      <c r="J195" s="278"/>
      <c r="K195" s="275"/>
    </row>
    <row r="196" ht="18.75" customHeight="1">
      <c r="B196" s="275"/>
      <c r="C196" s="278"/>
      <c r="D196" s="278"/>
      <c r="E196" s="278"/>
      <c r="F196" s="300"/>
      <c r="G196" s="278"/>
      <c r="H196" s="278"/>
      <c r="I196" s="278"/>
      <c r="J196" s="278"/>
      <c r="K196" s="275"/>
    </row>
    <row r="197" ht="18.75" customHeight="1">
      <c r="B197" s="286"/>
      <c r="C197" s="286"/>
      <c r="D197" s="286"/>
      <c r="E197" s="286"/>
      <c r="F197" s="286"/>
      <c r="G197" s="286"/>
      <c r="H197" s="286"/>
      <c r="I197" s="286"/>
      <c r="J197" s="286"/>
      <c r="K197" s="286"/>
    </row>
    <row r="198" ht="13.5">
      <c r="B198" s="265"/>
      <c r="C198" s="266"/>
      <c r="D198" s="266"/>
      <c r="E198" s="266"/>
      <c r="F198" s="266"/>
      <c r="G198" s="266"/>
      <c r="H198" s="266"/>
      <c r="I198" s="266"/>
      <c r="J198" s="266"/>
      <c r="K198" s="267"/>
    </row>
    <row r="199" ht="21">
      <c r="B199" s="268"/>
      <c r="C199" s="269" t="s">
        <v>1019</v>
      </c>
      <c r="D199" s="269"/>
      <c r="E199" s="269"/>
      <c r="F199" s="269"/>
      <c r="G199" s="269"/>
      <c r="H199" s="269"/>
      <c r="I199" s="269"/>
      <c r="J199" s="269"/>
      <c r="K199" s="270"/>
    </row>
    <row r="200" ht="25.5" customHeight="1">
      <c r="B200" s="268"/>
      <c r="C200" s="337" t="s">
        <v>1020</v>
      </c>
      <c r="D200" s="337"/>
      <c r="E200" s="337"/>
      <c r="F200" s="337" t="s">
        <v>1021</v>
      </c>
      <c r="G200" s="338"/>
      <c r="H200" s="337" t="s">
        <v>1022</v>
      </c>
      <c r="I200" s="337"/>
      <c r="J200" s="337"/>
      <c r="K200" s="270"/>
    </row>
    <row r="201" ht="5.25" customHeight="1">
      <c r="B201" s="301"/>
      <c r="C201" s="298"/>
      <c r="D201" s="298"/>
      <c r="E201" s="298"/>
      <c r="F201" s="298"/>
      <c r="G201" s="278"/>
      <c r="H201" s="298"/>
      <c r="I201" s="298"/>
      <c r="J201" s="298"/>
      <c r="K201" s="322"/>
    </row>
    <row r="202" ht="15" customHeight="1">
      <c r="B202" s="301"/>
      <c r="C202" s="278" t="s">
        <v>1012</v>
      </c>
      <c r="D202" s="278"/>
      <c r="E202" s="278"/>
      <c r="F202" s="300" t="s">
        <v>40</v>
      </c>
      <c r="G202" s="278"/>
      <c r="H202" s="278" t="s">
        <v>1023</v>
      </c>
      <c r="I202" s="278"/>
      <c r="J202" s="278"/>
      <c r="K202" s="322"/>
    </row>
    <row r="203" ht="15" customHeight="1">
      <c r="B203" s="301"/>
      <c r="C203" s="307"/>
      <c r="D203" s="278"/>
      <c r="E203" s="278"/>
      <c r="F203" s="300" t="s">
        <v>41</v>
      </c>
      <c r="G203" s="278"/>
      <c r="H203" s="278" t="s">
        <v>1024</v>
      </c>
      <c r="I203" s="278"/>
      <c r="J203" s="278"/>
      <c r="K203" s="322"/>
    </row>
    <row r="204" ht="15" customHeight="1">
      <c r="B204" s="301"/>
      <c r="C204" s="307"/>
      <c r="D204" s="278"/>
      <c r="E204" s="278"/>
      <c r="F204" s="300" t="s">
        <v>44</v>
      </c>
      <c r="G204" s="278"/>
      <c r="H204" s="278" t="s">
        <v>1025</v>
      </c>
      <c r="I204" s="278"/>
      <c r="J204" s="278"/>
      <c r="K204" s="322"/>
    </row>
    <row r="205" ht="15" customHeight="1">
      <c r="B205" s="301"/>
      <c r="C205" s="278"/>
      <c r="D205" s="278"/>
      <c r="E205" s="278"/>
      <c r="F205" s="300" t="s">
        <v>42</v>
      </c>
      <c r="G205" s="278"/>
      <c r="H205" s="278" t="s">
        <v>1026</v>
      </c>
      <c r="I205" s="278"/>
      <c r="J205" s="278"/>
      <c r="K205" s="322"/>
    </row>
    <row r="206" ht="15" customHeight="1">
      <c r="B206" s="301"/>
      <c r="C206" s="278"/>
      <c r="D206" s="278"/>
      <c r="E206" s="278"/>
      <c r="F206" s="300" t="s">
        <v>43</v>
      </c>
      <c r="G206" s="278"/>
      <c r="H206" s="278" t="s">
        <v>1027</v>
      </c>
      <c r="I206" s="278"/>
      <c r="J206" s="278"/>
      <c r="K206" s="322"/>
    </row>
    <row r="207" ht="15" customHeight="1">
      <c r="B207" s="301"/>
      <c r="C207" s="278"/>
      <c r="D207" s="278"/>
      <c r="E207" s="278"/>
      <c r="F207" s="300"/>
      <c r="G207" s="278"/>
      <c r="H207" s="278"/>
      <c r="I207" s="278"/>
      <c r="J207" s="278"/>
      <c r="K207" s="322"/>
    </row>
    <row r="208" ht="15" customHeight="1">
      <c r="B208" s="301"/>
      <c r="C208" s="278" t="s">
        <v>968</v>
      </c>
      <c r="D208" s="278"/>
      <c r="E208" s="278"/>
      <c r="F208" s="300" t="s">
        <v>76</v>
      </c>
      <c r="G208" s="278"/>
      <c r="H208" s="278" t="s">
        <v>1028</v>
      </c>
      <c r="I208" s="278"/>
      <c r="J208" s="278"/>
      <c r="K208" s="322"/>
    </row>
    <row r="209" ht="15" customHeight="1">
      <c r="B209" s="301"/>
      <c r="C209" s="307"/>
      <c r="D209" s="278"/>
      <c r="E209" s="278"/>
      <c r="F209" s="300" t="s">
        <v>863</v>
      </c>
      <c r="G209" s="278"/>
      <c r="H209" s="278" t="s">
        <v>864</v>
      </c>
      <c r="I209" s="278"/>
      <c r="J209" s="278"/>
      <c r="K209" s="322"/>
    </row>
    <row r="210" ht="15" customHeight="1">
      <c r="B210" s="301"/>
      <c r="C210" s="278"/>
      <c r="D210" s="278"/>
      <c r="E210" s="278"/>
      <c r="F210" s="300" t="s">
        <v>861</v>
      </c>
      <c r="G210" s="278"/>
      <c r="H210" s="278" t="s">
        <v>1029</v>
      </c>
      <c r="I210" s="278"/>
      <c r="J210" s="278"/>
      <c r="K210" s="322"/>
    </row>
    <row r="211" ht="15" customHeight="1">
      <c r="B211" s="339"/>
      <c r="C211" s="307"/>
      <c r="D211" s="307"/>
      <c r="E211" s="307"/>
      <c r="F211" s="300" t="s">
        <v>865</v>
      </c>
      <c r="G211" s="285"/>
      <c r="H211" s="326" t="s">
        <v>866</v>
      </c>
      <c r="I211" s="326"/>
      <c r="J211" s="326"/>
      <c r="K211" s="340"/>
    </row>
    <row r="212" ht="15" customHeight="1">
      <c r="B212" s="339"/>
      <c r="C212" s="307"/>
      <c r="D212" s="307"/>
      <c r="E212" s="307"/>
      <c r="F212" s="300" t="s">
        <v>867</v>
      </c>
      <c r="G212" s="285"/>
      <c r="H212" s="326" t="s">
        <v>187</v>
      </c>
      <c r="I212" s="326"/>
      <c r="J212" s="326"/>
      <c r="K212" s="340"/>
    </row>
    <row r="213" ht="15" customHeight="1">
      <c r="B213" s="339"/>
      <c r="C213" s="307"/>
      <c r="D213" s="307"/>
      <c r="E213" s="307"/>
      <c r="F213" s="341"/>
      <c r="G213" s="285"/>
      <c r="H213" s="342"/>
      <c r="I213" s="342"/>
      <c r="J213" s="342"/>
      <c r="K213" s="340"/>
    </row>
    <row r="214" ht="15" customHeight="1">
      <c r="B214" s="339"/>
      <c r="C214" s="278" t="s">
        <v>992</v>
      </c>
      <c r="D214" s="307"/>
      <c r="E214" s="307"/>
      <c r="F214" s="300">
        <v>1</v>
      </c>
      <c r="G214" s="285"/>
      <c r="H214" s="326" t="s">
        <v>1030</v>
      </c>
      <c r="I214" s="326"/>
      <c r="J214" s="326"/>
      <c r="K214" s="340"/>
    </row>
    <row r="215" ht="15" customHeight="1">
      <c r="B215" s="339"/>
      <c r="C215" s="307"/>
      <c r="D215" s="307"/>
      <c r="E215" s="307"/>
      <c r="F215" s="300">
        <v>2</v>
      </c>
      <c r="G215" s="285"/>
      <c r="H215" s="326" t="s">
        <v>1031</v>
      </c>
      <c r="I215" s="326"/>
      <c r="J215" s="326"/>
      <c r="K215" s="340"/>
    </row>
    <row r="216" ht="15" customHeight="1">
      <c r="B216" s="339"/>
      <c r="C216" s="307"/>
      <c r="D216" s="307"/>
      <c r="E216" s="307"/>
      <c r="F216" s="300">
        <v>3</v>
      </c>
      <c r="G216" s="285"/>
      <c r="H216" s="326" t="s">
        <v>1032</v>
      </c>
      <c r="I216" s="326"/>
      <c r="J216" s="326"/>
      <c r="K216" s="340"/>
    </row>
    <row r="217" ht="15" customHeight="1">
      <c r="B217" s="339"/>
      <c r="C217" s="307"/>
      <c r="D217" s="307"/>
      <c r="E217" s="307"/>
      <c r="F217" s="300">
        <v>4</v>
      </c>
      <c r="G217" s="285"/>
      <c r="H217" s="326" t="s">
        <v>1033</v>
      </c>
      <c r="I217" s="326"/>
      <c r="J217" s="326"/>
      <c r="K217" s="340"/>
    </row>
    <row r="218" ht="12.75" customHeight="1">
      <c r="B218" s="343"/>
      <c r="C218" s="344"/>
      <c r="D218" s="344"/>
      <c r="E218" s="344"/>
      <c r="F218" s="344"/>
      <c r="G218" s="344"/>
      <c r="H218" s="344"/>
      <c r="I218" s="344"/>
      <c r="J218" s="344"/>
      <c r="K218" s="345"/>
    </row>
  </sheetData>
  <sheetProtection autoFilter="0" deleteColumns="0" deleteRows="0" formatCells="0" formatColumns="0" formatRows="0" insertColumns="0" insertHyperlinks="0" insertRows="0" pivotTables="0" sort="0"/>
  <mergeCells count="77">
    <mergeCell ref="H217:J217"/>
    <mergeCell ref="H210:J210"/>
    <mergeCell ref="H200:J200"/>
    <mergeCell ref="C199:J199"/>
    <mergeCell ref="H208:J208"/>
    <mergeCell ref="H206:J206"/>
    <mergeCell ref="H204:J204"/>
    <mergeCell ref="H202:J202"/>
    <mergeCell ref="H205:J205"/>
    <mergeCell ref="H203:J203"/>
    <mergeCell ref="H214:J214"/>
    <mergeCell ref="H216:J216"/>
    <mergeCell ref="H215:J215"/>
    <mergeCell ref="H212:J212"/>
    <mergeCell ref="H211:J211"/>
    <mergeCell ref="H209:J209"/>
    <mergeCell ref="G42:J42"/>
    <mergeCell ref="G41:J41"/>
    <mergeCell ref="G43:J43"/>
    <mergeCell ref="G44:J44"/>
    <mergeCell ref="G45:J45"/>
    <mergeCell ref="C122:J122"/>
    <mergeCell ref="C102:J102"/>
    <mergeCell ref="C147:J147"/>
    <mergeCell ref="C165:J165"/>
    <mergeCell ref="C25:J25"/>
    <mergeCell ref="F20:J20"/>
    <mergeCell ref="F23:J23"/>
    <mergeCell ref="F21:J21"/>
    <mergeCell ref="F22:J22"/>
    <mergeCell ref="F19:J19"/>
    <mergeCell ref="D27:J27"/>
    <mergeCell ref="D28:J28"/>
    <mergeCell ref="D30:J30"/>
    <mergeCell ref="D31:J31"/>
    <mergeCell ref="C26:J26"/>
    <mergeCell ref="C3:J3"/>
    <mergeCell ref="C9:J9"/>
    <mergeCell ref="D10:J10"/>
    <mergeCell ref="D15:J15"/>
    <mergeCell ref="C4:J4"/>
    <mergeCell ref="C6:J6"/>
    <mergeCell ref="C7:J7"/>
    <mergeCell ref="D11:J11"/>
    <mergeCell ref="D16:J16"/>
    <mergeCell ref="D17:J17"/>
    <mergeCell ref="F18:J18"/>
    <mergeCell ref="D33:J33"/>
    <mergeCell ref="D34:J34"/>
    <mergeCell ref="D35:J35"/>
    <mergeCell ref="G36:J36"/>
    <mergeCell ref="G37:J37"/>
    <mergeCell ref="G38:J38"/>
    <mergeCell ref="G39:J39"/>
    <mergeCell ref="G40:J40"/>
    <mergeCell ref="D47:J47"/>
    <mergeCell ref="E48:J48"/>
    <mergeCell ref="E49:J49"/>
    <mergeCell ref="D51:J51"/>
    <mergeCell ref="E50:J50"/>
    <mergeCell ref="C52:J52"/>
    <mergeCell ref="C54:J54"/>
    <mergeCell ref="C55:J55"/>
    <mergeCell ref="D61:J61"/>
    <mergeCell ref="C57:J57"/>
    <mergeCell ref="D58:J58"/>
    <mergeCell ref="D59:J59"/>
    <mergeCell ref="D60:J60"/>
    <mergeCell ref="D62:J62"/>
    <mergeCell ref="D65:J65"/>
    <mergeCell ref="D66:J66"/>
    <mergeCell ref="D68:J68"/>
    <mergeCell ref="D63:J63"/>
    <mergeCell ref="D67:J67"/>
    <mergeCell ref="D69:J69"/>
    <mergeCell ref="D70:J70"/>
    <mergeCell ref="C75:J75"/>
  </mergeCells>
  <pageMargins left="0.5902778" right="0.5902778" top="0.5902778" bottom="0.5902778" header="0" footer="0"/>
  <pageSetup r:id="rId1" paperSize="9" orientation="portrait" scale="7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2019-05-21T07:04:00Z</dcterms:created>
  <dcterms:modified xsi:type="dcterms:W3CDTF">2019-05-21T07:04:06Z</dcterms:modified>
</cp:coreProperties>
</file>